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4965" windowHeight="4140" activeTab="5"/>
  </bookViews>
  <sheets>
    <sheet name="減少" sheetId="1" r:id="rId1"/>
    <sheet name="PVA" sheetId="2" r:id="rId2"/>
    <sheet name="メタ個体群" sheetId="3" r:id="rId3"/>
    <sheet name="MSY" sheetId="4" r:id="rId4"/>
    <sheet name="共有地" sheetId="5" r:id="rId5"/>
    <sheet name="TAC管理" sheetId="6" r:id="rId6"/>
    <sheet name="中池見" sheetId="7" r:id="rId7"/>
    <sheet name="帰無仮説" sheetId="8" r:id="rId8"/>
    <sheet name="男女比" sheetId="9" r:id="rId9"/>
    <sheet name="第2種過誤" sheetId="10" r:id="rId10"/>
  </sheets>
  <externalReferences>
    <externalReference r:id="rId13"/>
    <externalReference r:id="rId14"/>
    <externalReference r:id="rId15"/>
    <externalReference r:id="rId16"/>
  </externalReferences>
  <definedNames>
    <definedName name="__123Graph_A" hidden="1">'[1]d5-1'!$B$3:$B$127</definedName>
    <definedName name="__123Graph_Aｸﾞﾗﾌ1" hidden="1">'[1]d14-6'!$B$1:$AY$1</definedName>
    <definedName name="__123Graph_Aｸﾞﾗﾌ2" hidden="1">'[1]d5-1'!$B$3:$B$127</definedName>
    <definedName name="__123Graph_Aｸﾞﾗﾌ3" hidden="1">'[1]d5-1'!$B$3:$B$127</definedName>
    <definedName name="__123Graph_Bｸﾞﾗﾌ1" hidden="1">'[1]d14-6'!$B$2:$AY$2</definedName>
    <definedName name="__123Graph_Cｸﾞﾗﾌ1" hidden="1">'[1]d14-6'!$B$3:$AY$3</definedName>
    <definedName name="__123Graph_Dｸﾞﾗﾌ1" hidden="1">'[1]d14-6'!$B$4:$AY$4</definedName>
    <definedName name="__123Graph_Eｸﾞﾗﾌ1" hidden="1">'[1]d5-1'!$N$2:$N$20</definedName>
    <definedName name="__123Graph_Fｸﾞﾗﾌ1" hidden="1">'[1]d5-1'!$O$2:$O$20</definedName>
    <definedName name="__123Graph_X" hidden="1">'[1]d5-1'!$A$3:$A$127</definedName>
    <definedName name="__123Graph_Xｸﾞﾗﾌ1" hidden="1">'[1]d14-6'!$B$1:$AY$1</definedName>
    <definedName name="__123Graph_Xｸﾞﾗﾌ2" hidden="1">'[1]d5-1'!$A$3:$A$127</definedName>
    <definedName name="__123Graph_Xｸﾞﾗﾌ3" hidden="1">'[1]d5-1'!$A$3:$A$127</definedName>
    <definedName name="_53graph_A" hidden="1">'[3]捕獲'!$B$3:$B$127</definedName>
    <definedName name="_53graph_Aグラフ1" hidden="1">'[3]捕獲'!$B$3:$B$126</definedName>
    <definedName name="G">'[4]表7'!#REF!</definedName>
    <definedName name="graph10" hidden="1">'[2]catch'!$P$2:$P$20</definedName>
    <definedName name="graph11" hidden="1">'[2]catch'!$A$3:$A$126</definedName>
    <definedName name="graph12" hidden="1">'[2]catch'!$A$3:$A$127</definedName>
    <definedName name="graph13" hidden="1">'[2]catch'!$A$3:$A$127</definedName>
    <definedName name="graph3" hidden="1">'[2]catch'!$B$3:$B$126</definedName>
    <definedName name="graph4" hidden="1">'[2]catch'!$B$3:$B$127</definedName>
    <definedName name="graph5" hidden="1">'[2]catch'!$B$3:$B$127</definedName>
    <definedName name="graph6" hidden="1">'[2]catch'!$L$2:$L$20</definedName>
    <definedName name="graph7" hidden="1">'[2]catch'!$M$2:$M$20</definedName>
    <definedName name="graph8" hidden="1">'[2]catch'!$N$2:$N$20</definedName>
    <definedName name="graph9" hidden="1">'[2]catch'!$O$2:$O$20</definedName>
    <definedName name="graphx" hidden="1">'[2]catch'!$A$3:$A$127</definedName>
    <definedName name="solver_adj" localSheetId="5" hidden="1">'TAC管理'!$I$2:$I$3</definedName>
    <definedName name="solver_adj" localSheetId="4" hidden="1">'共有地'!$B$6</definedName>
    <definedName name="solver_adj" localSheetId="8" hidden="1">'男女比'!$H$1</definedName>
    <definedName name="solver_cvg" localSheetId="5" hidden="1">0.0001</definedName>
    <definedName name="solver_cvg" localSheetId="4" hidden="1">0.0001</definedName>
    <definedName name="solver_cvg" localSheetId="8" hidden="1">0.0001</definedName>
    <definedName name="solver_drv" localSheetId="5" hidden="1">1</definedName>
    <definedName name="solver_drv" localSheetId="4" hidden="1">1</definedName>
    <definedName name="solver_drv" localSheetId="8" hidden="1">1</definedName>
    <definedName name="solver_est" localSheetId="5" hidden="1">1</definedName>
    <definedName name="solver_est" localSheetId="4" hidden="1">1</definedName>
    <definedName name="solver_est" localSheetId="8" hidden="1">1</definedName>
    <definedName name="solver_itr" localSheetId="5" hidden="1">100</definedName>
    <definedName name="solver_itr" localSheetId="4" hidden="1">100</definedName>
    <definedName name="solver_itr" localSheetId="8" hidden="1">100</definedName>
    <definedName name="solver_lin" localSheetId="5" hidden="1">2</definedName>
    <definedName name="solver_lin" localSheetId="4" hidden="1">2</definedName>
    <definedName name="solver_lin" localSheetId="8" hidden="1">2</definedName>
    <definedName name="solver_neg" localSheetId="5" hidden="1">2</definedName>
    <definedName name="solver_neg" localSheetId="4" hidden="1">2</definedName>
    <definedName name="solver_neg" localSheetId="8" hidden="1">2</definedName>
    <definedName name="solver_num" localSheetId="5" hidden="1">0</definedName>
    <definedName name="solver_num" localSheetId="4" hidden="1">0</definedName>
    <definedName name="solver_num" localSheetId="8" hidden="1">0</definedName>
    <definedName name="solver_nwt" localSheetId="5" hidden="1">1</definedName>
    <definedName name="solver_nwt" localSheetId="4" hidden="1">1</definedName>
    <definedName name="solver_nwt" localSheetId="8" hidden="1">1</definedName>
    <definedName name="solver_opt" localSheetId="5" hidden="1">'TAC管理'!$Q$2</definedName>
    <definedName name="solver_opt" localSheetId="4" hidden="1">'共有地'!$C$6</definedName>
    <definedName name="solver_opt" localSheetId="8" hidden="1">'男女比'!$H$16</definedName>
    <definedName name="solver_pre" localSheetId="5" hidden="1">0.000001</definedName>
    <definedName name="solver_pre" localSheetId="4" hidden="1">0.000001</definedName>
    <definedName name="solver_pre" localSheetId="8" hidden="1">0.000001</definedName>
    <definedName name="solver_scl" localSheetId="5" hidden="1">2</definedName>
    <definedName name="solver_scl" localSheetId="4" hidden="1">2</definedName>
    <definedName name="solver_scl" localSheetId="8" hidden="1">2</definedName>
    <definedName name="solver_sho" localSheetId="5" hidden="1">2</definedName>
    <definedName name="solver_sho" localSheetId="4" hidden="1">2</definedName>
    <definedName name="solver_sho" localSheetId="8" hidden="1">2</definedName>
    <definedName name="solver_tim" localSheetId="5" hidden="1">100</definedName>
    <definedName name="solver_tim" localSheetId="4" hidden="1">100</definedName>
    <definedName name="solver_tim" localSheetId="8" hidden="1">100</definedName>
    <definedName name="solver_tol" localSheetId="5" hidden="1">0.05</definedName>
    <definedName name="solver_tol" localSheetId="4" hidden="1">0.05</definedName>
    <definedName name="solver_tol" localSheetId="8" hidden="1">0.05</definedName>
    <definedName name="solver_typ" localSheetId="5" hidden="1">1</definedName>
    <definedName name="solver_typ" localSheetId="4" hidden="1">1</definedName>
    <definedName name="solver_typ" localSheetId="8" hidden="1">1</definedName>
    <definedName name="solver_val" localSheetId="5" hidden="1">0</definedName>
    <definedName name="solver_val" localSheetId="4" hidden="1">0</definedName>
    <definedName name="solver_val" localSheetId="8" hidden="1">0</definedName>
    <definedName name="W">'[4]表7'!#REF!</definedName>
    <definedName name="X">'[4]表7'!#REF!</definedName>
    <definedName name="Ya">'[4]表7'!#REF!</definedName>
    <definedName name="Z">'[4]表7'!#REF!</definedName>
    <definedName name="あ" hidden="1">'[3]捕獲'!$B$3:$B$127</definedName>
  </definedNames>
  <calcPr fullCalcOnLoad="1"/>
</workbook>
</file>

<file path=xl/sharedStrings.xml><?xml version="1.0" encoding="utf-8"?>
<sst xmlns="http://schemas.openxmlformats.org/spreadsheetml/2006/main" count="183" uniqueCount="130">
  <si>
    <t>決定論的減少</t>
  </si>
  <si>
    <t>環境確率性</t>
  </si>
  <si>
    <t>人口学的確率性</t>
  </si>
  <si>
    <t>r</t>
  </si>
  <si>
    <t>C</t>
  </si>
  <si>
    <t>K</t>
  </si>
  <si>
    <t>dt</t>
  </si>
  <si>
    <t>経済的割引率</t>
  </si>
  <si>
    <t>年後</t>
  </si>
  <si>
    <t>N</t>
  </si>
  <si>
    <t>dN/dt</t>
  </si>
  <si>
    <t>ｔ</t>
  </si>
  <si>
    <t>N(t)</t>
  </si>
  <si>
    <t>現在価値</t>
  </si>
  <si>
    <t>将来の全収穫の現在価値</t>
  </si>
  <si>
    <t>共有地の悲劇</t>
  </si>
  <si>
    <t>平衡資源量</t>
  </si>
  <si>
    <t>漁獲努力</t>
  </si>
  <si>
    <t>漁獲量</t>
  </si>
  <si>
    <t>A国</t>
  </si>
  <si>
    <t>B国</t>
  </si>
  <si>
    <t>合計</t>
  </si>
  <si>
    <t>ｒ</t>
  </si>
  <si>
    <t>K</t>
  </si>
  <si>
    <t>σ</t>
  </si>
  <si>
    <t>自己相関</t>
  </si>
  <si>
    <t>Ue推定誤差</t>
  </si>
  <si>
    <t>Uc変動</t>
  </si>
  <si>
    <r>
      <t>B</t>
    </r>
    <r>
      <rPr>
        <vertAlign val="subscript"/>
        <sz val="11"/>
        <rFont val="ＭＳ Ｐゴシック"/>
        <family val="3"/>
      </rPr>
      <t>F=0</t>
    </r>
  </si>
  <si>
    <r>
      <t>B</t>
    </r>
    <r>
      <rPr>
        <vertAlign val="subscript"/>
        <sz val="11"/>
        <rFont val="ＭＳ Ｐゴシック"/>
        <family val="3"/>
      </rPr>
      <t>limit</t>
    </r>
  </si>
  <si>
    <t>ｔ</t>
  </si>
  <si>
    <t>資源量N</t>
  </si>
  <si>
    <r>
      <t>推定値</t>
    </r>
    <r>
      <rPr>
        <sz val="10.5"/>
        <color indexed="10"/>
        <rFont val="Century"/>
        <family val="1"/>
      </rPr>
      <t>Ñ</t>
    </r>
  </si>
  <si>
    <t>F漁獲係数</t>
  </si>
  <si>
    <t>C</t>
  </si>
  <si>
    <t>ｒ（ｔ）</t>
  </si>
  <si>
    <t>FK</t>
  </si>
  <si>
    <t>N0</t>
  </si>
  <si>
    <t>B0</t>
  </si>
  <si>
    <t>D</t>
  </si>
  <si>
    <t>a</t>
  </si>
  <si>
    <t>コナギーオモダタ</t>
  </si>
  <si>
    <t>アゼナ＋ケイヌビエ</t>
  </si>
  <si>
    <t>ミゾソバ</t>
  </si>
  <si>
    <t>ヒメクグーサンカクイ</t>
  </si>
  <si>
    <t>チゴザサーアゼスゲ＋ミゾトラノオ＋アシカキ＋チゴザサ</t>
  </si>
  <si>
    <t>遷移行列</t>
  </si>
  <si>
    <t>ヒメガマ</t>
  </si>
  <si>
    <t>ヨシ＋マコモ</t>
  </si>
  <si>
    <t>ヤナギ</t>
  </si>
  <si>
    <t>世代目の状態</t>
  </si>
  <si>
    <t>初期状態</t>
  </si>
  <si>
    <t>本質的問題ではないが、再計算を手動にすること</t>
  </si>
  <si>
    <t>群落型</t>
  </si>
  <si>
    <t>面分数</t>
  </si>
  <si>
    <t>状態遷移行列</t>
  </si>
  <si>
    <t>累積遷移行列</t>
  </si>
  <si>
    <t>撹乱</t>
  </si>
  <si>
    <t>草刈</t>
  </si>
  <si>
    <r>
      <t>コナギーオモダk</t>
    </r>
    <r>
      <rPr>
        <sz val="11"/>
        <rFont val="ＭＳ Ｐゴシック"/>
        <family val="0"/>
      </rPr>
      <t>a</t>
    </r>
  </si>
  <si>
    <t>P0</t>
  </si>
  <si>
    <t>r</t>
  </si>
  <si>
    <t>D</t>
  </si>
  <si>
    <t>P0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</si>
  <si>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</si>
  <si>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</si>
  <si>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</si>
  <si>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</si>
  <si>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</si>
  <si>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</si>
  <si>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</si>
  <si>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</si>
  <si>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</si>
  <si>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</si>
  <si>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</si>
  <si>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</si>
  <si>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</si>
  <si>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</si>
  <si>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</si>
  <si>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</si>
  <si>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</si>
  <si>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</si>
  <si>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</si>
  <si>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</si>
  <si>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colonize</t>
  </si>
  <si>
    <t>extinction</t>
  </si>
  <si>
    <t>t</t>
  </si>
  <si>
    <t>性比</t>
  </si>
  <si>
    <t>雄</t>
  </si>
  <si>
    <t>雌</t>
  </si>
  <si>
    <t>確率</t>
  </si>
  <si>
    <t>累積確率</t>
  </si>
  <si>
    <t>p=</t>
  </si>
  <si>
    <t>男子数</t>
  </si>
  <si>
    <t>事例数</t>
  </si>
  <si>
    <t>期待度数</t>
  </si>
  <si>
    <t>組合せ</t>
  </si>
  <si>
    <t>対数尤度</t>
  </si>
  <si>
    <t>全家族数</t>
  </si>
  <si>
    <t>全男子数</t>
  </si>
  <si>
    <t>平均性比</t>
  </si>
  <si>
    <t>全子供数</t>
  </si>
  <si>
    <t>対数尤度計</t>
  </si>
  <si>
    <t>P値</t>
  </si>
  <si>
    <t>χ自乗値</t>
  </si>
  <si>
    <t>計</t>
  </si>
  <si>
    <t>期待男子数</t>
  </si>
  <si>
    <t>偏差</t>
  </si>
  <si>
    <t>総数</t>
  </si>
  <si>
    <t>度数</t>
  </si>
  <si>
    <t>Pall</t>
  </si>
  <si>
    <t>P0</t>
  </si>
  <si>
    <t>禁漁年数</t>
  </si>
  <si>
    <t>最小資源量</t>
  </si>
  <si>
    <t>最小漁獲量</t>
  </si>
  <si>
    <t>評価</t>
  </si>
  <si>
    <t>B</t>
  </si>
  <si>
    <t>F</t>
  </si>
  <si>
    <t>Cave</t>
  </si>
  <si>
    <t>Csd</t>
  </si>
  <si>
    <t>リスク</t>
  </si>
  <si>
    <t>試行回数</t>
  </si>
  <si>
    <t>N&lt;Nlimit</t>
  </si>
  <si>
    <t>減少率</t>
  </si>
  <si>
    <t>log(減少率）</t>
  </si>
  <si>
    <t>環境変動幅</t>
  </si>
  <si>
    <t>絶滅待ち時間</t>
  </si>
  <si>
    <t>累積絶滅リスク</t>
  </si>
  <si>
    <t>ｒ</t>
  </si>
  <si>
    <t>K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</si>
</sst>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;[Red]\-#,##0.0"/>
    <numFmt numFmtId="181" formatCode="#,##0.000;[Red]\-#,##0.000"/>
    <numFmt numFmtId="182" formatCode="0_ "/>
    <numFmt numFmtId="183" formatCode="#,##0_ "/>
    <numFmt numFmtId="184" formatCode="[&lt;=999]000;000\-00"/>
    <numFmt numFmtId="185" formatCode="0.E+00"/>
    <numFmt numFmtId="186" formatCode="0.0_ "/>
    <numFmt numFmtId="187" formatCode="0.0000000"/>
    <numFmt numFmtId="188" formatCode="0.00000000"/>
    <numFmt numFmtId="189" formatCode="0.000000000"/>
    <numFmt numFmtId="190" formatCode="#,##0.0000;[Red]\-#,##0.0000"/>
    <numFmt numFmtId="191" formatCode="#,##0.00000;[Red]\-#,##0.00000"/>
    <numFmt numFmtId="192" formatCode="0.0"/>
    <numFmt numFmtId="193" formatCode="0.000"/>
    <numFmt numFmtId="194" formatCode="0.000_ "/>
    <numFmt numFmtId="195" formatCode="0.0000_ "/>
    <numFmt numFmtId="196" formatCode="0.00000_);[Red]\(0.00000\)"/>
    <numFmt numFmtId="197" formatCode="0.000000_);[Red]\(0.000000\)"/>
    <numFmt numFmtId="198" formatCode="0.00_ "/>
    <numFmt numFmtId="199" formatCode="0.000%"/>
    <numFmt numFmtId="200" formatCode="#,##0_);[Red]\(#,##0\)"/>
    <numFmt numFmtId="201" formatCode="0_);[Red]\(0\)"/>
    <numFmt numFmtId="202" formatCode="0.00_);[Red]\(0.00\)"/>
    <numFmt numFmtId="203" formatCode="0.0_);[Red]\(0.0\)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0"/>
    <numFmt numFmtId="213" formatCode=".00%"/>
    <numFmt numFmtId="214" formatCode="0.00000"/>
    <numFmt numFmtId="215" formatCode="0.0000"/>
    <numFmt numFmtId="216" formatCode="m/d"/>
    <numFmt numFmtId="217" formatCode="#,##0.0;\-#,##0.0"/>
    <numFmt numFmtId="218" formatCode="m&quot;月&quot;"/>
    <numFmt numFmtId="219" formatCode="&quot;$&quot;#,##0.00;[Red]&quot;$&quot;\-#,##0.00"/>
    <numFmt numFmtId="220" formatCode="&quot;$&quot;#,##0;[Red]&quot;$&quot;\-#,##0"/>
    <numFmt numFmtId="221" formatCode="#,##0.000000;[Red]\-#,##0.000000"/>
    <numFmt numFmtId="222" formatCode="0.000000"/>
    <numFmt numFmtId="223" formatCode="0.0000%"/>
    <numFmt numFmtId="224" formatCode="0.000_);[Red]\(0.000\)"/>
    <numFmt numFmtId="225" formatCode="0.00000000000000000_);[Red]\(0.00000000000000000\)"/>
    <numFmt numFmtId="226" formatCode="0.0000000000000000_);[Red]\(0.0000000000000000\)"/>
    <numFmt numFmtId="227" formatCode="0.000000000000000_);[Red]\(0.000000000000000\)"/>
    <numFmt numFmtId="228" formatCode="0.00000000000000_);[Red]\(0.00000000000000\)"/>
    <numFmt numFmtId="229" formatCode="##\+"/>
    <numFmt numFmtId="230" formatCode="#,##0.0_ ;[Red]\-#,##0.0\ "/>
    <numFmt numFmtId="231" formatCode="#,##0.000000000000000_ ;[Red]\-#,##0.000000000000000\ "/>
  </numFmts>
  <fonts count="24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.5"/>
      <name val="ＭＳ Ｐゴシック"/>
      <family val="3"/>
    </font>
    <font>
      <sz val="12"/>
      <name val="Times New Roman"/>
      <family val="1"/>
    </font>
    <font>
      <vertAlign val="subscript"/>
      <sz val="11"/>
      <name val="ＭＳ Ｐゴシック"/>
      <family val="3"/>
    </font>
    <font>
      <sz val="10.5"/>
      <color indexed="10"/>
      <name val="Century"/>
      <family val="1"/>
    </font>
    <font>
      <sz val="10.5"/>
      <color indexed="10"/>
      <name val="ＭＳ Ｐ明朝"/>
      <family val="1"/>
    </font>
    <font>
      <sz val="11"/>
      <color indexed="13"/>
      <name val="ＭＳ Ｐゴシック"/>
      <family val="3"/>
    </font>
    <font>
      <sz val="11.75"/>
      <name val="ＭＳ Ｐゴシック"/>
      <family val="3"/>
    </font>
    <font>
      <i/>
      <sz val="11.75"/>
      <name val="Times New Roman"/>
      <family val="1"/>
    </font>
    <font>
      <i/>
      <vertAlign val="subscript"/>
      <sz val="11.75"/>
      <name val="Times New Roman"/>
      <family val="1"/>
    </font>
    <font>
      <sz val="11"/>
      <color indexed="10"/>
      <name val="ＭＳ Ｐゴシック"/>
      <family val="3"/>
    </font>
    <font>
      <sz val="14"/>
      <name val="ＭＳ 明朝"/>
      <family val="1"/>
    </font>
    <font>
      <sz val="11"/>
      <color indexed="22"/>
      <name val="ＭＳ Ｐゴシック"/>
      <family val="3"/>
    </font>
    <font>
      <b/>
      <sz val="11"/>
      <name val="ＭＳ Ｐゴシック"/>
      <family val="0"/>
    </font>
    <font>
      <sz val="9"/>
      <name val="ＭＳ Ｐゴシック"/>
      <family val="3"/>
    </font>
    <font>
      <sz val="10.75"/>
      <name val="ＭＳ Ｐゴシック"/>
      <family val="3"/>
    </font>
    <font>
      <i/>
      <sz val="11"/>
      <name val="ＭＳ Ｐゴシック"/>
      <family val="3"/>
    </font>
    <font>
      <sz val="11"/>
      <color indexed="8"/>
      <name val="ＭＳ Ｐゴシック"/>
      <family val="3"/>
    </font>
    <font>
      <sz val="24"/>
      <name val="ＭＳ Ｐゴシック"/>
      <family val="3"/>
    </font>
    <font>
      <sz val="11.5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0">
      <alignment/>
      <protection/>
    </xf>
  </cellStyleXfs>
  <cellXfs count="56">
    <xf numFmtId="0" fontId="0" fillId="0" borderId="0" xfId="0" applyAlignment="1">
      <alignment/>
    </xf>
    <xf numFmtId="0" fontId="0" fillId="2" borderId="0" xfId="0" applyFill="1" applyAlignment="1">
      <alignment/>
    </xf>
    <xf numFmtId="9" fontId="0" fillId="0" borderId="0" xfId="15" applyAlignment="1">
      <alignment/>
    </xf>
    <xf numFmtId="176" fontId="0" fillId="0" borderId="0" xfId="15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shrinkToFit="1"/>
    </xf>
    <xf numFmtId="0" fontId="0" fillId="0" borderId="0" xfId="0" applyFont="1" applyAlignment="1">
      <alignment/>
    </xf>
    <xf numFmtId="0" fontId="16" fillId="0" borderId="1" xfId="0" applyFont="1" applyFill="1" applyBorder="1" applyAlignment="1">
      <alignment/>
    </xf>
    <xf numFmtId="0" fontId="16" fillId="0" borderId="2" xfId="0" applyFont="1" applyFill="1" applyBorder="1" applyAlignment="1">
      <alignment/>
    </xf>
    <xf numFmtId="0" fontId="16" fillId="0" borderId="3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16" fillId="0" borderId="4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5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186" fontId="14" fillId="3" borderId="0" xfId="0" applyNumberFormat="1" applyFont="1" applyFill="1" applyAlignment="1">
      <alignment shrinkToFit="1"/>
    </xf>
    <xf numFmtId="198" fontId="14" fillId="3" borderId="0" xfId="0" applyNumberFormat="1" applyFont="1" applyFill="1" applyAlignment="1">
      <alignment shrinkToFit="1"/>
    </xf>
    <xf numFmtId="198" fontId="0" fillId="3" borderId="0" xfId="0" applyNumberFormat="1" applyFont="1" applyFill="1" applyAlignment="1">
      <alignment shrinkToFit="1"/>
    </xf>
    <xf numFmtId="0" fontId="16" fillId="0" borderId="6" xfId="0" applyFont="1" applyFill="1" applyBorder="1" applyAlignment="1">
      <alignment/>
    </xf>
    <xf numFmtId="0" fontId="16" fillId="0" borderId="7" xfId="0" applyFont="1" applyFill="1" applyBorder="1" applyAlignment="1">
      <alignment/>
    </xf>
    <xf numFmtId="0" fontId="16" fillId="0" borderId="8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0" xfId="0" applyFont="1" applyAlignment="1">
      <alignment shrinkToFit="1"/>
    </xf>
    <xf numFmtId="186" fontId="3" fillId="0" borderId="0" xfId="0" applyNumberFormat="1" applyFont="1" applyAlignment="1">
      <alignment/>
    </xf>
    <xf numFmtId="186" fontId="0" fillId="4" borderId="0" xfId="0" applyNumberFormat="1" applyFont="1" applyFill="1" applyBorder="1" applyAlignment="1">
      <alignment shrinkToFit="1"/>
    </xf>
    <xf numFmtId="0" fontId="0" fillId="0" borderId="0" xfId="0" applyFill="1" applyBorder="1" applyAlignment="1">
      <alignment shrinkToFit="1"/>
    </xf>
    <xf numFmtId="0" fontId="18" fillId="0" borderId="0" xfId="0" applyFont="1" applyAlignment="1">
      <alignment/>
    </xf>
    <xf numFmtId="192" fontId="18" fillId="0" borderId="0" xfId="0" applyNumberFormat="1" applyFont="1" applyAlignment="1">
      <alignment/>
    </xf>
    <xf numFmtId="0" fontId="0" fillId="5" borderId="0" xfId="0" applyFill="1" applyAlignment="1">
      <alignment/>
    </xf>
    <xf numFmtId="0" fontId="0" fillId="3" borderId="0" xfId="0" applyFill="1" applyAlignment="1">
      <alignment/>
    </xf>
    <xf numFmtId="2" fontId="0" fillId="0" borderId="0" xfId="0" applyNumberFormat="1" applyAlignment="1">
      <alignment/>
    </xf>
    <xf numFmtId="2" fontId="0" fillId="5" borderId="0" xfId="0" applyNumberFormat="1" applyFill="1" applyAlignment="1">
      <alignment/>
    </xf>
    <xf numFmtId="9" fontId="20" fillId="0" borderId="0" xfId="15" applyFont="1" applyAlignment="1">
      <alignment/>
    </xf>
    <xf numFmtId="0" fontId="18" fillId="2" borderId="0" xfId="0" applyFont="1" applyFill="1" applyAlignment="1">
      <alignment/>
    </xf>
    <xf numFmtId="192" fontId="18" fillId="2" borderId="0" xfId="0" applyNumberFormat="1" applyFont="1" applyFill="1" applyAlignment="1">
      <alignment/>
    </xf>
    <xf numFmtId="0" fontId="0" fillId="6" borderId="0" xfId="0" applyFill="1" applyAlignment="1">
      <alignment/>
    </xf>
    <xf numFmtId="9" fontId="0" fillId="5" borderId="0" xfId="15" applyFill="1" applyAlignment="1">
      <alignment/>
    </xf>
    <xf numFmtId="0" fontId="0" fillId="7" borderId="0" xfId="0" applyFill="1" applyAlignment="1">
      <alignment/>
    </xf>
    <xf numFmtId="38" fontId="0" fillId="7" borderId="0" xfId="17" applyFill="1" applyAlignment="1">
      <alignment/>
    </xf>
    <xf numFmtId="0" fontId="0" fillId="0" borderId="0" xfId="0" applyFont="1" applyFill="1" applyAlignment="1">
      <alignment/>
    </xf>
    <xf numFmtId="0" fontId="14" fillId="7" borderId="0" xfId="0" applyFont="1" applyFill="1" applyAlignment="1">
      <alignment/>
    </xf>
    <xf numFmtId="0" fontId="21" fillId="7" borderId="0" xfId="0" applyFont="1" applyFill="1" applyAlignment="1">
      <alignment/>
    </xf>
    <xf numFmtId="0" fontId="22" fillId="0" borderId="0" xfId="0" applyFont="1" applyAlignment="1">
      <alignment/>
    </xf>
    <xf numFmtId="0" fontId="0" fillId="7" borderId="0" xfId="0" applyFill="1" applyBorder="1" applyAlignment="1">
      <alignment/>
    </xf>
    <xf numFmtId="0" fontId="17" fillId="7" borderId="0" xfId="0" applyFont="1" applyFill="1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dxfs count="6">
    <dxf>
      <font>
        <color rgb="FFFF0000"/>
      </font>
      <border/>
    </dxf>
    <dxf>
      <fill>
        <patternFill>
          <bgColor rgb="FFFF0000"/>
        </patternFill>
      </fill>
      <border/>
    </dxf>
    <dxf>
      <fill>
        <patternFill>
          <bgColor rgb="FF008000"/>
        </patternFill>
      </fill>
      <border/>
    </dxf>
    <dxf>
      <fill>
        <patternFill>
          <bgColor rgb="FFFFFFFF"/>
        </patternFill>
      </fill>
      <border/>
    </dxf>
    <dxf>
      <font>
        <b val="0"/>
        <i/>
        <color rgb="FFFF0000"/>
      </font>
      <border/>
    </dxf>
    <dxf>
      <font>
        <b/>
        <i val="0"/>
        <color rgb="FF0000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"/>
          <c:w val="0.9185"/>
          <c:h val="0.924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'減少'!$A$5:$A$55</c:f>
              <c:numCache/>
            </c:numRef>
          </c:cat>
          <c:val>
            <c:numRef>
              <c:f>'減少'!$B$5:$B$55</c:f>
              <c:numCache/>
            </c:numRef>
          </c: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'減少'!$A$5:$A$55</c:f>
              <c:numCache/>
            </c:numRef>
          </c:cat>
          <c:val>
            <c:numRef>
              <c:f>'減少'!$C$5:$C$55</c:f>
              <c:numCache>
                <c:ptCount val="51"/>
                <c:pt idx="0">
                  <c:v>10000</c:v>
                </c:pt>
                <c:pt idx="1">
                  <c:v>7445</c:v>
                </c:pt>
                <c:pt idx="2">
                  <c:v>6125</c:v>
                </c:pt>
                <c:pt idx="3">
                  <c:v>4464</c:v>
                </c:pt>
                <c:pt idx="4">
                  <c:v>3822</c:v>
                </c:pt>
                <c:pt idx="5">
                  <c:v>3226</c:v>
                </c:pt>
                <c:pt idx="6">
                  <c:v>2354</c:v>
                </c:pt>
                <c:pt idx="7">
                  <c:v>2178</c:v>
                </c:pt>
                <c:pt idx="8">
                  <c:v>1709</c:v>
                </c:pt>
                <c:pt idx="9">
                  <c:v>1231</c:v>
                </c:pt>
                <c:pt idx="10">
                  <c:v>1008</c:v>
                </c:pt>
                <c:pt idx="11">
                  <c:v>638</c:v>
                </c:pt>
                <c:pt idx="12">
                  <c:v>512</c:v>
                </c:pt>
                <c:pt idx="13">
                  <c:v>501</c:v>
                </c:pt>
                <c:pt idx="14">
                  <c:v>416</c:v>
                </c:pt>
                <c:pt idx="15">
                  <c:v>383</c:v>
                </c:pt>
                <c:pt idx="16">
                  <c:v>277</c:v>
                </c:pt>
                <c:pt idx="17">
                  <c:v>258</c:v>
                </c:pt>
                <c:pt idx="18">
                  <c:v>200</c:v>
                </c:pt>
                <c:pt idx="19">
                  <c:v>145</c:v>
                </c:pt>
                <c:pt idx="20">
                  <c:v>117</c:v>
                </c:pt>
                <c:pt idx="21">
                  <c:v>92</c:v>
                </c:pt>
                <c:pt idx="22">
                  <c:v>68</c:v>
                </c:pt>
                <c:pt idx="23">
                  <c:v>54</c:v>
                </c:pt>
                <c:pt idx="24">
                  <c:v>37</c:v>
                </c:pt>
                <c:pt idx="25">
                  <c:v>30</c:v>
                </c:pt>
                <c:pt idx="26">
                  <c:v>23</c:v>
                </c:pt>
                <c:pt idx="27">
                  <c:v>17</c:v>
                </c:pt>
                <c:pt idx="28">
                  <c:v>15</c:v>
                </c:pt>
                <c:pt idx="29">
                  <c:v>11</c:v>
                </c:pt>
                <c:pt idx="30">
                  <c:v>9</c:v>
                </c:pt>
                <c:pt idx="31">
                  <c:v>7</c:v>
                </c:pt>
                <c:pt idx="32">
                  <c:v>5</c:v>
                </c:pt>
                <c:pt idx="33">
                  <c:v>4</c:v>
                </c:pt>
                <c:pt idx="34">
                  <c:v>2</c:v>
                </c:pt>
                <c:pt idx="35">
                  <c:v>1</c:v>
                </c:pt>
                <c:pt idx="36">
                  <c:v>0.1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0.1</c:v>
                </c:pt>
                <c:pt idx="46">
                  <c:v>0.1</c:v>
                </c:pt>
                <c:pt idx="47">
                  <c:v>0.1</c:v>
                </c:pt>
                <c:pt idx="48">
                  <c:v>0.1</c:v>
                </c:pt>
                <c:pt idx="49">
                  <c:v>0.1</c:v>
                </c:pt>
                <c:pt idx="50">
                  <c:v>0.1</c:v>
                </c:pt>
              </c:numCache>
            </c:numRef>
          </c:val>
          <c:smooth val="0"/>
        </c:ser>
        <c:ser>
          <c:idx val="0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'減少'!$A$5:$A$55</c:f>
              <c:numCache/>
            </c:numRef>
          </c:cat>
          <c:val>
            <c:numRef>
              <c:f>'減少'!$D$5:$D$55</c:f>
              <c:numCache>
                <c:ptCount val="51"/>
                <c:pt idx="0">
                  <c:v>10000</c:v>
                </c:pt>
                <c:pt idx="1">
                  <c:v>8001</c:v>
                </c:pt>
                <c:pt idx="2">
                  <c:v>6374</c:v>
                </c:pt>
                <c:pt idx="3">
                  <c:v>5116</c:v>
                </c:pt>
                <c:pt idx="4">
                  <c:v>4085</c:v>
                </c:pt>
                <c:pt idx="5">
                  <c:v>3248</c:v>
                </c:pt>
                <c:pt idx="6">
                  <c:v>2593</c:v>
                </c:pt>
                <c:pt idx="7">
                  <c:v>2088</c:v>
                </c:pt>
                <c:pt idx="8">
                  <c:v>1681</c:v>
                </c:pt>
                <c:pt idx="9">
                  <c:v>1341</c:v>
                </c:pt>
                <c:pt idx="10">
                  <c:v>1058</c:v>
                </c:pt>
                <c:pt idx="11">
                  <c:v>857</c:v>
                </c:pt>
                <c:pt idx="12">
                  <c:v>675</c:v>
                </c:pt>
                <c:pt idx="13">
                  <c:v>542</c:v>
                </c:pt>
                <c:pt idx="14">
                  <c:v>426</c:v>
                </c:pt>
                <c:pt idx="15">
                  <c:v>334</c:v>
                </c:pt>
                <c:pt idx="16">
                  <c:v>258</c:v>
                </c:pt>
                <c:pt idx="17">
                  <c:v>203</c:v>
                </c:pt>
                <c:pt idx="18">
                  <c:v>163</c:v>
                </c:pt>
                <c:pt idx="19">
                  <c:v>127</c:v>
                </c:pt>
                <c:pt idx="20">
                  <c:v>106</c:v>
                </c:pt>
                <c:pt idx="21">
                  <c:v>81</c:v>
                </c:pt>
                <c:pt idx="22">
                  <c:v>68</c:v>
                </c:pt>
                <c:pt idx="23">
                  <c:v>57</c:v>
                </c:pt>
                <c:pt idx="24">
                  <c:v>42</c:v>
                </c:pt>
                <c:pt idx="25">
                  <c:v>31</c:v>
                </c:pt>
                <c:pt idx="26">
                  <c:v>23</c:v>
                </c:pt>
                <c:pt idx="27">
                  <c:v>17</c:v>
                </c:pt>
                <c:pt idx="28">
                  <c:v>13</c:v>
                </c:pt>
                <c:pt idx="29">
                  <c:v>9</c:v>
                </c:pt>
                <c:pt idx="30">
                  <c:v>8</c:v>
                </c:pt>
                <c:pt idx="31">
                  <c:v>7</c:v>
                </c:pt>
                <c:pt idx="32">
                  <c:v>6</c:v>
                </c:pt>
                <c:pt idx="33">
                  <c:v>5</c:v>
                </c:pt>
                <c:pt idx="34">
                  <c:v>4</c:v>
                </c:pt>
                <c:pt idx="35">
                  <c:v>3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0.1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0.1</c:v>
                </c:pt>
                <c:pt idx="46">
                  <c:v>0.1</c:v>
                </c:pt>
                <c:pt idx="47">
                  <c:v>0.1</c:v>
                </c:pt>
                <c:pt idx="48">
                  <c:v>0.1</c:v>
                </c:pt>
                <c:pt idx="49">
                  <c:v>0.1</c:v>
                </c:pt>
                <c:pt idx="50">
                  <c:v>0.1</c:v>
                </c:pt>
              </c:numCache>
            </c:numRef>
          </c:val>
          <c:smooth val="0"/>
        </c:ser>
        <c:marker val="1"/>
        <c:axId val="60292715"/>
        <c:axId val="5763524"/>
      </c:lineChart>
      <c:catAx>
        <c:axId val="60292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latin typeface="ＭＳ Ｐゴシック"/>
                    <a:ea typeface="ＭＳ Ｐゴシック"/>
                    <a:cs typeface="ＭＳ Ｐゴシック"/>
                  </a:rPr>
                  <a:t>世代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63524"/>
        <c:crosses val="autoZero"/>
        <c:auto val="1"/>
        <c:lblOffset val="100"/>
        <c:tickLblSkip val="10"/>
        <c:tickMarkSkip val="10"/>
        <c:noMultiLvlLbl val="0"/>
      </c:catAx>
      <c:valAx>
        <c:axId val="5763524"/>
        <c:scaling>
          <c:logBase val="10"/>
          <c:orientation val="minMax"/>
          <c:min val="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個体数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602927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7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'中池見'!$C$26:$CY$26</c:f>
              <c:numCache/>
            </c:numRef>
          </c:cat>
          <c:val>
            <c:numRef>
              <c:f>'中池見'!$C$34:$CY$34</c:f>
              <c:numCache/>
            </c:numRef>
          </c:val>
        </c:ser>
        <c:ser>
          <c:idx val="6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'中池見'!$C$26:$CY$26</c:f>
              <c:numCache/>
            </c:numRef>
          </c:cat>
          <c:val>
            <c:numRef>
              <c:f>'中池見'!$C$33:$CY$33</c:f>
              <c:numCache/>
            </c:numRef>
          </c:val>
        </c:ser>
        <c:ser>
          <c:idx val="5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'中池見'!$C$26:$CY$26</c:f>
              <c:numCache/>
            </c:numRef>
          </c:cat>
          <c:val>
            <c:numRef>
              <c:f>'中池見'!$C$32:$CY$32</c:f>
              <c:numCache/>
            </c:numRef>
          </c:val>
        </c:ser>
        <c:ser>
          <c:idx val="4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'中池見'!$C$26:$CY$26</c:f>
              <c:numCache/>
            </c:numRef>
          </c:cat>
          <c:val>
            <c:numRef>
              <c:f>'中池見'!$C$31:$CY$31</c:f>
              <c:numCache/>
            </c:numRef>
          </c:val>
        </c:ser>
        <c:ser>
          <c:idx val="2"/>
          <c:order val="4"/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'中池見'!$C$26:$CY$26</c:f>
              <c:numCache/>
            </c:numRef>
          </c:cat>
          <c:val>
            <c:numRef>
              <c:f>'中池見'!$C$30:$CY$30</c:f>
              <c:numCache/>
            </c:numRef>
          </c:val>
        </c:ser>
        <c:ser>
          <c:idx val="3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'中池見'!$C$26:$CY$26</c:f>
              <c:numCache/>
            </c:numRef>
          </c:cat>
          <c:val>
            <c:numRef>
              <c:f>'中池見'!$C$29:$CY$29</c:f>
              <c:numCache/>
            </c:numRef>
          </c:val>
        </c:ser>
        <c:ser>
          <c:idx val="1"/>
          <c:order val="6"/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'中池見'!$C$26:$CY$26</c:f>
              <c:numCache/>
            </c:numRef>
          </c:cat>
          <c:val>
            <c:numRef>
              <c:f>'中池見'!$C$28:$CY$28</c:f>
              <c:numCache/>
            </c:numRef>
          </c:val>
        </c:ser>
        <c:ser>
          <c:idx val="0"/>
          <c:order val="7"/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'中池見'!$C$26:$CY$26</c:f>
              <c:numCache/>
            </c:numRef>
          </c:cat>
          <c:val>
            <c:numRef>
              <c:f>'中池見'!$C$27:$CY$27</c:f>
              <c:numCache/>
            </c:numRef>
          </c:val>
        </c:ser>
        <c:axId val="48934965"/>
        <c:axId val="37761502"/>
      </c:areaChart>
      <c:catAx>
        <c:axId val="48934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761502"/>
        <c:crosses val="autoZero"/>
        <c:auto val="1"/>
        <c:lblOffset val="100"/>
        <c:tickLblSkip val="10"/>
        <c:tickMarkSkip val="10"/>
        <c:noMultiLvlLbl val="0"/>
      </c:catAx>
      <c:valAx>
        <c:axId val="37761502"/>
        <c:scaling>
          <c:orientation val="minMax"/>
          <c:max val="1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群落頻度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93496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.0395"/>
          <c:w val="0.90775"/>
          <c:h val="0.848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'男女比'!$A$3:$A$15</c:f>
              <c:numCache/>
            </c:numRef>
          </c:cat>
          <c:val>
            <c:numRef>
              <c:f>'男女比'!$B$3:$B$15</c:f>
              <c:numCache/>
            </c:numRef>
          </c:val>
        </c:ser>
        <c:axId val="4309199"/>
        <c:axId val="38782792"/>
      </c:barChart>
      <c:lineChart>
        <c:grouping val="standard"/>
        <c:varyColors val="0"/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'男女比'!$I$3:$I$15</c:f>
              <c:numCache/>
            </c:numRef>
          </c:val>
          <c:smooth val="0"/>
        </c:ser>
        <c:axId val="13500809"/>
        <c:axId val="54398418"/>
      </c:lineChart>
      <c:catAx>
        <c:axId val="4309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男子数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782792"/>
        <c:crosses val="autoZero"/>
        <c:auto val="1"/>
        <c:lblOffset val="100"/>
        <c:noMultiLvlLbl val="0"/>
      </c:catAx>
      <c:valAx>
        <c:axId val="38782792"/>
        <c:scaling>
          <c:orientation val="minMax"/>
          <c:max val="1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頻度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09199"/>
        <c:crossesAt val="1"/>
        <c:crossBetween val="between"/>
        <c:dispUnits/>
        <c:majorUnit val="500"/>
      </c:valAx>
      <c:catAx>
        <c:axId val="13500809"/>
        <c:scaling>
          <c:orientation val="minMax"/>
        </c:scaling>
        <c:axPos val="b"/>
        <c:delete val="1"/>
        <c:majorTickMark val="in"/>
        <c:minorTickMark val="none"/>
        <c:tickLblPos val="nextTo"/>
        <c:crossAx val="54398418"/>
        <c:crosses val="autoZero"/>
        <c:auto val="1"/>
        <c:lblOffset val="100"/>
        <c:noMultiLvlLbl val="0"/>
      </c:catAx>
      <c:valAx>
        <c:axId val="5439841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1350080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"/>
          <c:w val="0.97125"/>
          <c:h val="0.9525"/>
        </c:manualLayout>
      </c:layout>
      <c:lineChart>
        <c:grouping val="standard"/>
        <c:varyColors val="0"/>
        <c:ser>
          <c:idx val="0"/>
          <c:order val="0"/>
          <c:tx>
            <c:strRef>
              <c:f>'減少'!$J$4</c:f>
              <c:strCache>
                <c:ptCount val="1"/>
                <c:pt idx="0">
                  <c:v>決定論的減少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'減少'!$A$5:$A$55</c:f>
              <c:numCache/>
            </c:numRef>
          </c:cat>
          <c:val>
            <c:numRef>
              <c:f>'減少'!$J$5:$J$55</c:f>
              <c:numCache/>
            </c:numRef>
          </c:val>
          <c:smooth val="0"/>
        </c:ser>
        <c:ser>
          <c:idx val="1"/>
          <c:order val="1"/>
          <c:tx>
            <c:strRef>
              <c:f>'減少'!$K$4</c:f>
              <c:strCache>
                <c:ptCount val="1"/>
                <c:pt idx="0">
                  <c:v>環境確率性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'減少'!$A$5:$A$55</c:f>
              <c:numCache/>
            </c:numRef>
          </c:cat>
          <c:val>
            <c:numRef>
              <c:f>'減少'!$K$5:$K$55</c:f>
              <c:numCache/>
            </c:numRef>
          </c:val>
          <c:smooth val="0"/>
        </c:ser>
        <c:ser>
          <c:idx val="2"/>
          <c:order val="2"/>
          <c:tx>
            <c:strRef>
              <c:f>'減少'!$L$4</c:f>
              <c:strCache>
                <c:ptCount val="1"/>
                <c:pt idx="0">
                  <c:v>人口学的確率性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'減少'!$A$5:$A$55</c:f>
              <c:numCache/>
            </c:numRef>
          </c:cat>
          <c:val>
            <c:numRef>
              <c:f>'減少'!$L$5:$L$55</c:f>
              <c:numCache/>
            </c:numRef>
          </c:val>
          <c:smooth val="0"/>
        </c:ser>
        <c:marker val="1"/>
        <c:axId val="51871717"/>
        <c:axId val="64192270"/>
      </c:lineChart>
      <c:catAx>
        <c:axId val="518717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192270"/>
        <c:crosses val="autoZero"/>
        <c:auto val="1"/>
        <c:lblOffset val="100"/>
        <c:tickLblSkip val="10"/>
        <c:noMultiLvlLbl val="0"/>
      </c:catAx>
      <c:valAx>
        <c:axId val="64192270"/>
        <c:scaling>
          <c:orientation val="minMax"/>
          <c:max val="1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18717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575"/>
          <c:y val="0.06625"/>
          <c:w val="0.461"/>
          <c:h val="0.393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"/>
          <c:y val="0.004"/>
          <c:w val="0.89375"/>
          <c:h val="0.9282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PVA!$A$4:$A$200</c:f>
              <c:numCache>
                <c:ptCount val="197"/>
                <c:pt idx="0">
                  <c:v>0</c:v>
                </c:pt>
                <c:pt idx="1">
                  <c:v>0.029212346768740804</c:v>
                </c:pt>
                <c:pt idx="2">
                  <c:v>0.10770576539625283</c:v>
                </c:pt>
                <c:pt idx="3">
                  <c:v>0.17865869727825542</c:v>
                </c:pt>
                <c:pt idx="4">
                  <c:v>0.33219144966374786</c:v>
                </c:pt>
                <c:pt idx="5">
                  <c:v>0.3377206518053227</c:v>
                </c:pt>
                <c:pt idx="6">
                  <c:v>0.36327799405620276</c:v>
                </c:pt>
                <c:pt idx="7">
                  <c:v>0.46256566349044503</c:v>
                </c:pt>
                <c:pt idx="8">
                  <c:v>0.5595326839526894</c:v>
                </c:pt>
                <c:pt idx="9">
                  <c:v>0.5808817725878006</c:v>
                </c:pt>
                <c:pt idx="10">
                  <c:v>0.718454587925149</c:v>
                </c:pt>
                <c:pt idx="11">
                  <c:v>0.7823419877788929</c:v>
                </c:pt>
                <c:pt idx="12">
                  <c:v>0.8095780257648347</c:v>
                </c:pt>
                <c:pt idx="13">
                  <c:v>0.9019678766236089</c:v>
                </c:pt>
                <c:pt idx="14">
                  <c:v>0.908518531473924</c:v>
                </c:pt>
                <c:pt idx="15">
                  <c:v>0.9309785757633889</c:v>
                </c:pt>
                <c:pt idx="16">
                  <c:v>0.9427907438519421</c:v>
                </c:pt>
                <c:pt idx="17">
                  <c:v>0.9559910909356281</c:v>
                </c:pt>
                <c:pt idx="18">
                  <c:v>1.187825778028583</c:v>
                </c:pt>
                <c:pt idx="19">
                  <c:v>1.4421223148728433</c:v>
                </c:pt>
                <c:pt idx="20">
                  <c:v>1.8481707891285077</c:v>
                </c:pt>
                <c:pt idx="21">
                  <c:v>1.9487833657579123</c:v>
                </c:pt>
                <c:pt idx="22">
                  <c:v>2.040443329405261</c:v>
                </c:pt>
                <c:pt idx="23">
                  <c:v>2.088295306965556</c:v>
                </c:pt>
                <c:pt idx="24">
                  <c:v>2.1045565832875233</c:v>
                </c:pt>
                <c:pt idx="25">
                  <c:v>2.1963495964022925</c:v>
                </c:pt>
                <c:pt idx="26">
                  <c:v>2.2732382556315973</c:v>
                </c:pt>
                <c:pt idx="27">
                  <c:v>2.3680592610478293</c:v>
                </c:pt>
                <c:pt idx="28">
                  <c:v>2.406805355060254</c:v>
                </c:pt>
                <c:pt idx="29">
                  <c:v>2.6900011418683833</c:v>
                </c:pt>
                <c:pt idx="30">
                  <c:v>2.7842414420543147</c:v>
                </c:pt>
                <c:pt idx="31">
                  <c:v>2.83260087793057</c:v>
                </c:pt>
                <c:pt idx="32">
                  <c:v>2.954673018995851</c:v>
                </c:pt>
                <c:pt idx="33">
                  <c:v>2.9737594077574414</c:v>
                </c:pt>
                <c:pt idx="34">
                  <c:v>3.063145072415439</c:v>
                </c:pt>
                <c:pt idx="35">
                  <c:v>3.5180774018003547</c:v>
                </c:pt>
                <c:pt idx="36">
                  <c:v>3.7254296916961946</c:v>
                </c:pt>
                <c:pt idx="37">
                  <c:v>3.729207390390853</c:v>
                </c:pt>
                <c:pt idx="38">
                  <c:v>4.013695991882975</c:v>
                </c:pt>
                <c:pt idx="39">
                  <c:v>4.137091007101271</c:v>
                </c:pt>
                <c:pt idx="40">
                  <c:v>4.159379425959202</c:v>
                </c:pt>
                <c:pt idx="41">
                  <c:v>4.174957934067994</c:v>
                </c:pt>
                <c:pt idx="42">
                  <c:v>4.283710566557161</c:v>
                </c:pt>
                <c:pt idx="43">
                  <c:v>4.3593214567432685</c:v>
                </c:pt>
                <c:pt idx="44">
                  <c:v>4.5549828247266895</c:v>
                </c:pt>
                <c:pt idx="45">
                  <c:v>4.700346575634101</c:v>
                </c:pt>
                <c:pt idx="46">
                  <c:v>4.769946689932483</c:v>
                </c:pt>
                <c:pt idx="47">
                  <c:v>4.781632304525621</c:v>
                </c:pt>
                <c:pt idx="48">
                  <c:v>4.827756076184426</c:v>
                </c:pt>
                <c:pt idx="49">
                  <c:v>5.021494654762285</c:v>
                </c:pt>
                <c:pt idx="50">
                  <c:v>5.035481595570085</c:v>
                </c:pt>
                <c:pt idx="51">
                  <c:v>5.104461288252375</c:v>
                </c:pt>
                <c:pt idx="52">
                  <c:v>5.219958178632594</c:v>
                </c:pt>
                <c:pt idx="53">
                  <c:v>5.297316923005086</c:v>
                </c:pt>
                <c:pt idx="54">
                  <c:v>5.426722920734187</c:v>
                </c:pt>
                <c:pt idx="55">
                  <c:v>5.713806308250358</c:v>
                </c:pt>
                <c:pt idx="56">
                  <c:v>5.809138922489688</c:v>
                </c:pt>
                <c:pt idx="57">
                  <c:v>5.836206295117868</c:v>
                </c:pt>
                <c:pt idx="58">
                  <c:v>5.886208487332627</c:v>
                </c:pt>
                <c:pt idx="59">
                  <c:v>5.892709826691249</c:v>
                </c:pt>
                <c:pt idx="60">
                  <c:v>5.991990464914918</c:v>
                </c:pt>
                <c:pt idx="61">
                  <c:v>6.140836802989423</c:v>
                </c:pt>
                <c:pt idx="62">
                  <c:v>6.379381698924595</c:v>
                </c:pt>
                <c:pt idx="63">
                  <c:v>6.438044350901982</c:v>
                </c:pt>
                <c:pt idx="64">
                  <c:v>6.771624970165228</c:v>
                </c:pt>
                <c:pt idx="65">
                  <c:v>6.863094512738042</c:v>
                </c:pt>
                <c:pt idx="66">
                  <c:v>6.97795323937568</c:v>
                </c:pt>
                <c:pt idx="67">
                  <c:v>7.025194927090509</c:v>
                </c:pt>
                <c:pt idx="68">
                  <c:v>7.109220369027124</c:v>
                </c:pt>
                <c:pt idx="69">
                  <c:v>7.512534256441966</c:v>
                </c:pt>
                <c:pt idx="70">
                  <c:v>7.841076144483083</c:v>
                </c:pt>
                <c:pt idx="71">
                  <c:v>7.846956772620763</c:v>
                </c:pt>
                <c:pt idx="72">
                  <c:v>7.861934625370035</c:v>
                </c:pt>
                <c:pt idx="73">
                  <c:v>8.0897188338636</c:v>
                </c:pt>
                <c:pt idx="74">
                  <c:v>8.110739382804093</c:v>
                </c:pt>
                <c:pt idx="75">
                  <c:v>8.342735973713022</c:v>
                </c:pt>
                <c:pt idx="76">
                  <c:v>8.511748851873687</c:v>
                </c:pt>
                <c:pt idx="77">
                  <c:v>8.540342062361885</c:v>
                </c:pt>
                <c:pt idx="78">
                  <c:v>8.6317785546845</c:v>
                </c:pt>
                <c:pt idx="79">
                  <c:v>8.644031687474923</c:v>
                </c:pt>
                <c:pt idx="80">
                  <c:v>8.756572098793347</c:v>
                </c:pt>
                <c:pt idx="81">
                  <c:v>8.86173120663015</c:v>
                </c:pt>
                <c:pt idx="82">
                  <c:v>9.038813798036484</c:v>
                </c:pt>
                <c:pt idx="83">
                  <c:v>9.049296393859757</c:v>
                </c:pt>
                <c:pt idx="84">
                  <c:v>9.164152090092845</c:v>
                </c:pt>
                <c:pt idx="85">
                  <c:v>9.16422983985358</c:v>
                </c:pt>
                <c:pt idx="86">
                  <c:v>9.293948137125437</c:v>
                </c:pt>
                <c:pt idx="87">
                  <c:v>9.410821171597174</c:v>
                </c:pt>
                <c:pt idx="88">
                  <c:v>9.432725846210115</c:v>
                </c:pt>
                <c:pt idx="89">
                  <c:v>9.571010885356968</c:v>
                </c:pt>
                <c:pt idx="90">
                  <c:v>9.871602319098674</c:v>
                </c:pt>
                <c:pt idx="91">
                  <c:v>10.00170591045113</c:v>
                </c:pt>
                <c:pt idx="92">
                  <c:v>10.02519379343465</c:v>
                </c:pt>
                <c:pt idx="93">
                  <c:v>10.072128877799663</c:v>
                </c:pt>
                <c:pt idx="94">
                  <c:v>10.10392490572846</c:v>
                </c:pt>
                <c:pt idx="95">
                  <c:v>10.211779026572843</c:v>
                </c:pt>
                <c:pt idx="96">
                  <c:v>10.24555233263296</c:v>
                </c:pt>
                <c:pt idx="97">
                  <c:v>10.365834823513065</c:v>
                </c:pt>
                <c:pt idx="98">
                  <c:v>10.651859226893317</c:v>
                </c:pt>
                <c:pt idx="99">
                  <c:v>10.797077659354295</c:v>
                </c:pt>
                <c:pt idx="100">
                  <c:v>10.867888584162738</c:v>
                </c:pt>
                <c:pt idx="101">
                  <c:v>10.881771427938078</c:v>
                </c:pt>
                <c:pt idx="102">
                  <c:v>11.546493457290202</c:v>
                </c:pt>
                <c:pt idx="103">
                  <c:v>11.998159286255223</c:v>
                </c:pt>
                <c:pt idx="104">
                  <c:v>12.199534146488965</c:v>
                </c:pt>
                <c:pt idx="105">
                  <c:v>12.334781048797513</c:v>
                </c:pt>
                <c:pt idx="106">
                  <c:v>12.341547736505246</c:v>
                </c:pt>
                <c:pt idx="107">
                  <c:v>12.478910649075953</c:v>
                </c:pt>
                <c:pt idx="108">
                  <c:v>12.487787652973635</c:v>
                </c:pt>
                <c:pt idx="109">
                  <c:v>12.85221784224243</c:v>
                </c:pt>
                <c:pt idx="110">
                  <c:v>13.375035618685734</c:v>
                </c:pt>
                <c:pt idx="111">
                  <c:v>13.568403400910181</c:v>
                </c:pt>
                <c:pt idx="112">
                  <c:v>13.66513336886214</c:v>
                </c:pt>
                <c:pt idx="113">
                  <c:v>14.126749721468922</c:v>
                </c:pt>
                <c:pt idx="114">
                  <c:v>14.616296883065477</c:v>
                </c:pt>
                <c:pt idx="115">
                  <c:v>14.66177376845719</c:v>
                </c:pt>
                <c:pt idx="116">
                  <c:v>15.397111663497359</c:v>
                </c:pt>
                <c:pt idx="117">
                  <c:v>15.963801491101457</c:v>
                </c:pt>
                <c:pt idx="118">
                  <c:v>16.11658399382001</c:v>
                </c:pt>
                <c:pt idx="119">
                  <c:v>16.67245517297278</c:v>
                </c:pt>
                <c:pt idx="120">
                  <c:v>16.846028764303473</c:v>
                </c:pt>
                <c:pt idx="121">
                  <c:v>17.04714148319656</c:v>
                </c:pt>
                <c:pt idx="122">
                  <c:v>19.823596467192655</c:v>
                </c:pt>
                <c:pt idx="123">
                  <c:v>22.451287769273975</c:v>
                </c:pt>
                <c:pt idx="124">
                  <c:v>23.544406029270807</c:v>
                </c:pt>
                <c:pt idx="125">
                  <c:v>23.97485262387411</c:v>
                </c:pt>
                <c:pt idx="126">
                  <c:v>24.296017621983708</c:v>
                </c:pt>
                <c:pt idx="127">
                  <c:v>24.520465067863928</c:v>
                </c:pt>
                <c:pt idx="128">
                  <c:v>26.09664306388357</c:v>
                </c:pt>
                <c:pt idx="129">
                  <c:v>26.388568540297666</c:v>
                </c:pt>
                <c:pt idx="130">
                  <c:v>27.112166142479726</c:v>
                </c:pt>
                <c:pt idx="131">
                  <c:v>31.442377383381608</c:v>
                </c:pt>
                <c:pt idx="132">
                  <c:v>32.724244168620274</c:v>
                </c:pt>
                <c:pt idx="133">
                  <c:v>32.824244168620275</c:v>
                </c:pt>
                <c:pt idx="134">
                  <c:v>32.92424416862028</c:v>
                </c:pt>
                <c:pt idx="135">
                  <c:v>33.02424416862028</c:v>
                </c:pt>
                <c:pt idx="136">
                  <c:v>33.12424416862028</c:v>
                </c:pt>
                <c:pt idx="137">
                  <c:v>33.22424416862028</c:v>
                </c:pt>
                <c:pt idx="138">
                  <c:v>33.32424416862028</c:v>
                </c:pt>
                <c:pt idx="139">
                  <c:v>33.424244168620284</c:v>
                </c:pt>
                <c:pt idx="140">
                  <c:v>33.524244168620285</c:v>
                </c:pt>
                <c:pt idx="141">
                  <c:v>33.62424416862029</c:v>
                </c:pt>
                <c:pt idx="142">
                  <c:v>33.72424416862029</c:v>
                </c:pt>
                <c:pt idx="143">
                  <c:v>33.82424416862029</c:v>
                </c:pt>
                <c:pt idx="144">
                  <c:v>33.92424416862029</c:v>
                </c:pt>
                <c:pt idx="145">
                  <c:v>34.02424416862029</c:v>
                </c:pt>
                <c:pt idx="146">
                  <c:v>34.124244168620294</c:v>
                </c:pt>
                <c:pt idx="147">
                  <c:v>34.224244168620295</c:v>
                </c:pt>
                <c:pt idx="148">
                  <c:v>34.3242441686203</c:v>
                </c:pt>
                <c:pt idx="149">
                  <c:v>34.4242441686203</c:v>
                </c:pt>
                <c:pt idx="150">
                  <c:v>34.5242441686203</c:v>
                </c:pt>
                <c:pt idx="151">
                  <c:v>34.6242441686203</c:v>
                </c:pt>
                <c:pt idx="152">
                  <c:v>34.7242441686203</c:v>
                </c:pt>
                <c:pt idx="153">
                  <c:v>34.824244168620304</c:v>
                </c:pt>
                <c:pt idx="154">
                  <c:v>34.924244168620305</c:v>
                </c:pt>
                <c:pt idx="155">
                  <c:v>35.02424416862031</c:v>
                </c:pt>
                <c:pt idx="156">
                  <c:v>35.12424416862031</c:v>
                </c:pt>
                <c:pt idx="157">
                  <c:v>35.22424416862031</c:v>
                </c:pt>
                <c:pt idx="158">
                  <c:v>35.32424416862031</c:v>
                </c:pt>
                <c:pt idx="159">
                  <c:v>35.42424416862031</c:v>
                </c:pt>
                <c:pt idx="160">
                  <c:v>35.524244168620314</c:v>
                </c:pt>
                <c:pt idx="161">
                  <c:v>35.624244168620315</c:v>
                </c:pt>
                <c:pt idx="162">
                  <c:v>35.72424416862032</c:v>
                </c:pt>
                <c:pt idx="163">
                  <c:v>35.82424416862032</c:v>
                </c:pt>
                <c:pt idx="164">
                  <c:v>35.92424416862032</c:v>
                </c:pt>
                <c:pt idx="165">
                  <c:v>36.02424416862032</c:v>
                </c:pt>
                <c:pt idx="166">
                  <c:v>36.12424416862032</c:v>
                </c:pt>
                <c:pt idx="167">
                  <c:v>36.224244168620324</c:v>
                </c:pt>
                <c:pt idx="168">
                  <c:v>36.324244168620325</c:v>
                </c:pt>
                <c:pt idx="169">
                  <c:v>36.424244168620326</c:v>
                </c:pt>
                <c:pt idx="170">
                  <c:v>36.52424416862033</c:v>
                </c:pt>
                <c:pt idx="171">
                  <c:v>36.62424416862033</c:v>
                </c:pt>
                <c:pt idx="172">
                  <c:v>36.72424416862033</c:v>
                </c:pt>
                <c:pt idx="173">
                  <c:v>36.82424416862033</c:v>
                </c:pt>
                <c:pt idx="174">
                  <c:v>36.92424416862033</c:v>
                </c:pt>
                <c:pt idx="175">
                  <c:v>37.024244168620335</c:v>
                </c:pt>
                <c:pt idx="176">
                  <c:v>37.124244168620336</c:v>
                </c:pt>
                <c:pt idx="177">
                  <c:v>37.22424416862034</c:v>
                </c:pt>
                <c:pt idx="178">
                  <c:v>37.32424416862034</c:v>
                </c:pt>
                <c:pt idx="179">
                  <c:v>37.42424416862034</c:v>
                </c:pt>
                <c:pt idx="180">
                  <c:v>37.52424416862034</c:v>
                </c:pt>
                <c:pt idx="181">
                  <c:v>37.62424416862034</c:v>
                </c:pt>
                <c:pt idx="182">
                  <c:v>37.724244168620345</c:v>
                </c:pt>
                <c:pt idx="183">
                  <c:v>37.824244168620346</c:v>
                </c:pt>
                <c:pt idx="184">
                  <c:v>37.92424416862035</c:v>
                </c:pt>
                <c:pt idx="185">
                  <c:v>38.02424416862035</c:v>
                </c:pt>
                <c:pt idx="186">
                  <c:v>38.12424416862035</c:v>
                </c:pt>
                <c:pt idx="187">
                  <c:v>38.22424416862035</c:v>
                </c:pt>
                <c:pt idx="188">
                  <c:v>38.32424416862035</c:v>
                </c:pt>
                <c:pt idx="189">
                  <c:v>38.424244168620355</c:v>
                </c:pt>
                <c:pt idx="190">
                  <c:v>38.524244168620356</c:v>
                </c:pt>
                <c:pt idx="191">
                  <c:v>38.62424416862036</c:v>
                </c:pt>
                <c:pt idx="192">
                  <c:v>38.72424416862036</c:v>
                </c:pt>
                <c:pt idx="193">
                  <c:v>38.82424416862036</c:v>
                </c:pt>
                <c:pt idx="194">
                  <c:v>38.92424416862036</c:v>
                </c:pt>
                <c:pt idx="195">
                  <c:v>39.02424416862036</c:v>
                </c:pt>
                <c:pt idx="196">
                  <c:v>39.124244168620365</c:v>
                </c:pt>
              </c:numCache>
            </c:numRef>
          </c:xVal>
          <c:yVal>
            <c:numRef>
              <c:f>PVA!$B$4:$B$200</c:f>
              <c:numCache>
                <c:ptCount val="197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22</c:v>
                </c:pt>
                <c:pt idx="5">
                  <c:v>23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24</c:v>
                </c:pt>
                <c:pt idx="11">
                  <c:v>23</c:v>
                </c:pt>
                <c:pt idx="12">
                  <c:v>22</c:v>
                </c:pt>
                <c:pt idx="13">
                  <c:v>23</c:v>
                </c:pt>
                <c:pt idx="14">
                  <c:v>22</c:v>
                </c:pt>
                <c:pt idx="15">
                  <c:v>23</c:v>
                </c:pt>
                <c:pt idx="16">
                  <c:v>22</c:v>
                </c:pt>
                <c:pt idx="17">
                  <c:v>21</c:v>
                </c:pt>
                <c:pt idx="18">
                  <c:v>22</c:v>
                </c:pt>
                <c:pt idx="19">
                  <c:v>21</c:v>
                </c:pt>
                <c:pt idx="20">
                  <c:v>20</c:v>
                </c:pt>
                <c:pt idx="21">
                  <c:v>19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20</c:v>
                </c:pt>
                <c:pt idx="27">
                  <c:v>19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19</c:v>
                </c:pt>
                <c:pt idx="32">
                  <c:v>20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21</c:v>
                </c:pt>
                <c:pt idx="38">
                  <c:v>20</c:v>
                </c:pt>
                <c:pt idx="39">
                  <c:v>19</c:v>
                </c:pt>
                <c:pt idx="40">
                  <c:v>20</c:v>
                </c:pt>
                <c:pt idx="41">
                  <c:v>19</c:v>
                </c:pt>
                <c:pt idx="42">
                  <c:v>18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20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21</c:v>
                </c:pt>
                <c:pt idx="52">
                  <c:v>20</c:v>
                </c:pt>
                <c:pt idx="53">
                  <c:v>21</c:v>
                </c:pt>
                <c:pt idx="54">
                  <c:v>22</c:v>
                </c:pt>
                <c:pt idx="55">
                  <c:v>23</c:v>
                </c:pt>
                <c:pt idx="56">
                  <c:v>22</c:v>
                </c:pt>
                <c:pt idx="57">
                  <c:v>21</c:v>
                </c:pt>
                <c:pt idx="58">
                  <c:v>20</c:v>
                </c:pt>
                <c:pt idx="59">
                  <c:v>19</c:v>
                </c:pt>
                <c:pt idx="60">
                  <c:v>18</c:v>
                </c:pt>
                <c:pt idx="61">
                  <c:v>17</c:v>
                </c:pt>
                <c:pt idx="62">
                  <c:v>16</c:v>
                </c:pt>
                <c:pt idx="63">
                  <c:v>17</c:v>
                </c:pt>
                <c:pt idx="64">
                  <c:v>18</c:v>
                </c:pt>
                <c:pt idx="65">
                  <c:v>19</c:v>
                </c:pt>
                <c:pt idx="66">
                  <c:v>18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20</c:v>
                </c:pt>
                <c:pt idx="71">
                  <c:v>21</c:v>
                </c:pt>
                <c:pt idx="72">
                  <c:v>20</c:v>
                </c:pt>
                <c:pt idx="73">
                  <c:v>19</c:v>
                </c:pt>
                <c:pt idx="74">
                  <c:v>20</c:v>
                </c:pt>
                <c:pt idx="75">
                  <c:v>21</c:v>
                </c:pt>
                <c:pt idx="76">
                  <c:v>22</c:v>
                </c:pt>
                <c:pt idx="77">
                  <c:v>23</c:v>
                </c:pt>
                <c:pt idx="78">
                  <c:v>24</c:v>
                </c:pt>
                <c:pt idx="79">
                  <c:v>25</c:v>
                </c:pt>
                <c:pt idx="80">
                  <c:v>26</c:v>
                </c:pt>
                <c:pt idx="81">
                  <c:v>27</c:v>
                </c:pt>
                <c:pt idx="82">
                  <c:v>28</c:v>
                </c:pt>
                <c:pt idx="83">
                  <c:v>27</c:v>
                </c:pt>
                <c:pt idx="84">
                  <c:v>26</c:v>
                </c:pt>
                <c:pt idx="85">
                  <c:v>25</c:v>
                </c:pt>
                <c:pt idx="86">
                  <c:v>26</c:v>
                </c:pt>
                <c:pt idx="87">
                  <c:v>25</c:v>
                </c:pt>
                <c:pt idx="88">
                  <c:v>24</c:v>
                </c:pt>
                <c:pt idx="89">
                  <c:v>25</c:v>
                </c:pt>
                <c:pt idx="90">
                  <c:v>24</c:v>
                </c:pt>
                <c:pt idx="91">
                  <c:v>23</c:v>
                </c:pt>
                <c:pt idx="92">
                  <c:v>24</c:v>
                </c:pt>
                <c:pt idx="93">
                  <c:v>23</c:v>
                </c:pt>
                <c:pt idx="94">
                  <c:v>22</c:v>
                </c:pt>
                <c:pt idx="95">
                  <c:v>21</c:v>
                </c:pt>
                <c:pt idx="96">
                  <c:v>20</c:v>
                </c:pt>
                <c:pt idx="97">
                  <c:v>19</c:v>
                </c:pt>
                <c:pt idx="98">
                  <c:v>20</c:v>
                </c:pt>
                <c:pt idx="99">
                  <c:v>19</c:v>
                </c:pt>
                <c:pt idx="100">
                  <c:v>18</c:v>
                </c:pt>
                <c:pt idx="101">
                  <c:v>19</c:v>
                </c:pt>
                <c:pt idx="102">
                  <c:v>18</c:v>
                </c:pt>
                <c:pt idx="103">
                  <c:v>17</c:v>
                </c:pt>
                <c:pt idx="104">
                  <c:v>16</c:v>
                </c:pt>
                <c:pt idx="105">
                  <c:v>15</c:v>
                </c:pt>
                <c:pt idx="106">
                  <c:v>14</c:v>
                </c:pt>
                <c:pt idx="107">
                  <c:v>13</c:v>
                </c:pt>
                <c:pt idx="108">
                  <c:v>12</c:v>
                </c:pt>
                <c:pt idx="109">
                  <c:v>11</c:v>
                </c:pt>
                <c:pt idx="110">
                  <c:v>10</c:v>
                </c:pt>
                <c:pt idx="111">
                  <c:v>9</c:v>
                </c:pt>
                <c:pt idx="112">
                  <c:v>8</c:v>
                </c:pt>
                <c:pt idx="113">
                  <c:v>9</c:v>
                </c:pt>
                <c:pt idx="114">
                  <c:v>8</c:v>
                </c:pt>
                <c:pt idx="115">
                  <c:v>7</c:v>
                </c:pt>
                <c:pt idx="116">
                  <c:v>6</c:v>
                </c:pt>
                <c:pt idx="117">
                  <c:v>5</c:v>
                </c:pt>
                <c:pt idx="118">
                  <c:v>4</c:v>
                </c:pt>
                <c:pt idx="119">
                  <c:v>5</c:v>
                </c:pt>
                <c:pt idx="120">
                  <c:v>4</c:v>
                </c:pt>
                <c:pt idx="121">
                  <c:v>3</c:v>
                </c:pt>
                <c:pt idx="122">
                  <c:v>2</c:v>
                </c:pt>
                <c:pt idx="123">
                  <c:v>3</c:v>
                </c:pt>
                <c:pt idx="124">
                  <c:v>4</c:v>
                </c:pt>
                <c:pt idx="125">
                  <c:v>5</c:v>
                </c:pt>
                <c:pt idx="126">
                  <c:v>4</c:v>
                </c:pt>
                <c:pt idx="127">
                  <c:v>3</c:v>
                </c:pt>
                <c:pt idx="128">
                  <c:v>2</c:v>
                </c:pt>
                <c:pt idx="129">
                  <c:v>1</c:v>
                </c:pt>
                <c:pt idx="130">
                  <c:v>2</c:v>
                </c:pt>
                <c:pt idx="131">
                  <c:v>1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PVA!$C$4:$C$200</c:f>
              <c:numCache>
                <c:ptCount val="197"/>
                <c:pt idx="0">
                  <c:v>0</c:v>
                </c:pt>
                <c:pt idx="1">
                  <c:v>0.02129627478971279</c:v>
                </c:pt>
                <c:pt idx="2">
                  <c:v>0.05137492763875556</c:v>
                </c:pt>
                <c:pt idx="3">
                  <c:v>0.1323555929844834</c:v>
                </c:pt>
                <c:pt idx="4">
                  <c:v>0.13627887237825734</c:v>
                </c:pt>
                <c:pt idx="5">
                  <c:v>0.15958029341334612</c:v>
                </c:pt>
                <c:pt idx="6">
                  <c:v>0.16263729573580335</c:v>
                </c:pt>
                <c:pt idx="7">
                  <c:v>0.32959945531521473</c:v>
                </c:pt>
                <c:pt idx="8">
                  <c:v>0.3338037757366946</c:v>
                </c:pt>
                <c:pt idx="9">
                  <c:v>0.44131177083902623</c:v>
                </c:pt>
                <c:pt idx="10">
                  <c:v>0.4673703473980387</c:v>
                </c:pt>
                <c:pt idx="11">
                  <c:v>0.5169800983376024</c:v>
                </c:pt>
                <c:pt idx="12">
                  <c:v>0.6632087345275491</c:v>
                </c:pt>
                <c:pt idx="13">
                  <c:v>0.7406844358152646</c:v>
                </c:pt>
                <c:pt idx="14">
                  <c:v>0.7822607058645149</c:v>
                </c:pt>
                <c:pt idx="15">
                  <c:v>0.8590757358314159</c:v>
                </c:pt>
                <c:pt idx="16">
                  <c:v>1.199150934735886</c:v>
                </c:pt>
                <c:pt idx="17">
                  <c:v>1.2675822339654559</c:v>
                </c:pt>
                <c:pt idx="18">
                  <c:v>1.3438515622677616</c:v>
                </c:pt>
                <c:pt idx="19">
                  <c:v>1.3549325630660405</c:v>
                </c:pt>
                <c:pt idx="20">
                  <c:v>1.666812263607531</c:v>
                </c:pt>
                <c:pt idx="21">
                  <c:v>1.7832958373519003</c:v>
                </c:pt>
                <c:pt idx="22">
                  <c:v>1.8136949965228393</c:v>
                </c:pt>
                <c:pt idx="23">
                  <c:v>1.9986004193118605</c:v>
                </c:pt>
                <c:pt idx="24">
                  <c:v>2.0120274647231406</c:v>
                </c:pt>
                <c:pt idx="25">
                  <c:v>2.054676050984094</c:v>
                </c:pt>
                <c:pt idx="26">
                  <c:v>2.2443231452307453</c:v>
                </c:pt>
                <c:pt idx="27">
                  <c:v>2.2582683339343768</c:v>
                </c:pt>
                <c:pt idx="28">
                  <c:v>2.347911892202302</c:v>
                </c:pt>
                <c:pt idx="29">
                  <c:v>2.4521720080917877</c:v>
                </c:pt>
                <c:pt idx="30">
                  <c:v>2.4628070446029886</c:v>
                </c:pt>
                <c:pt idx="31">
                  <c:v>2.484219202024338</c:v>
                </c:pt>
                <c:pt idx="32">
                  <c:v>2.581182817930543</c:v>
                </c:pt>
                <c:pt idx="33">
                  <c:v>2.5875453938209434</c:v>
                </c:pt>
                <c:pt idx="34">
                  <c:v>2.7219182069456402</c:v>
                </c:pt>
                <c:pt idx="35">
                  <c:v>2.7230921216761588</c:v>
                </c:pt>
                <c:pt idx="36">
                  <c:v>2.9263821763654185</c:v>
                </c:pt>
                <c:pt idx="37">
                  <c:v>3.016255083031066</c:v>
                </c:pt>
                <c:pt idx="38">
                  <c:v>3.1003515981081056</c:v>
                </c:pt>
                <c:pt idx="39">
                  <c:v>3.6158478982498696</c:v>
                </c:pt>
                <c:pt idx="40">
                  <c:v>3.7110972811244705</c:v>
                </c:pt>
                <c:pt idx="41">
                  <c:v>3.7200445711605985</c:v>
                </c:pt>
                <c:pt idx="42">
                  <c:v>3.735161404324742</c:v>
                </c:pt>
                <c:pt idx="43">
                  <c:v>3.8349567426645272</c:v>
                </c:pt>
                <c:pt idx="44">
                  <c:v>3.8470404413320116</c:v>
                </c:pt>
                <c:pt idx="45">
                  <c:v>3.942782244407383</c:v>
                </c:pt>
                <c:pt idx="46">
                  <c:v>3.9797391877376507</c:v>
                </c:pt>
                <c:pt idx="47">
                  <c:v>4.167923577618459</c:v>
                </c:pt>
                <c:pt idx="48">
                  <c:v>4.202103600050786</c:v>
                </c:pt>
                <c:pt idx="49">
                  <c:v>4.246971691210852</c:v>
                </c:pt>
                <c:pt idx="50">
                  <c:v>4.316129305486029</c:v>
                </c:pt>
                <c:pt idx="51">
                  <c:v>4.440355642847821</c:v>
                </c:pt>
                <c:pt idx="52">
                  <c:v>4.639424888521861</c:v>
                </c:pt>
                <c:pt idx="53">
                  <c:v>4.759050099800562</c:v>
                </c:pt>
                <c:pt idx="54">
                  <c:v>4.861156159510358</c:v>
                </c:pt>
                <c:pt idx="55">
                  <c:v>4.898836304570521</c:v>
                </c:pt>
                <c:pt idx="56">
                  <c:v>5.156560498169181</c:v>
                </c:pt>
                <c:pt idx="57">
                  <c:v>5.236048855304597</c:v>
                </c:pt>
                <c:pt idx="58">
                  <c:v>5.397799984225109</c:v>
                </c:pt>
                <c:pt idx="59">
                  <c:v>5.584812223777931</c:v>
                </c:pt>
                <c:pt idx="60">
                  <c:v>5.654838356298637</c:v>
                </c:pt>
                <c:pt idx="61">
                  <c:v>5.837514825850284</c:v>
                </c:pt>
                <c:pt idx="62">
                  <c:v>6.150566425167327</c:v>
                </c:pt>
                <c:pt idx="63">
                  <c:v>6.186428510022323</c:v>
                </c:pt>
                <c:pt idx="64">
                  <c:v>6.2225988328328325</c:v>
                </c:pt>
                <c:pt idx="65">
                  <c:v>6.240531710522756</c:v>
                </c:pt>
                <c:pt idx="66">
                  <c:v>6.2695649170060825</c:v>
                </c:pt>
                <c:pt idx="67">
                  <c:v>6.6373039188833625</c:v>
                </c:pt>
                <c:pt idx="68">
                  <c:v>6.641089563115634</c:v>
                </c:pt>
                <c:pt idx="69">
                  <c:v>6.6652617189575</c:v>
                </c:pt>
                <c:pt idx="70">
                  <c:v>6.820788515377288</c:v>
                </c:pt>
                <c:pt idx="71">
                  <c:v>6.997754118056106</c:v>
                </c:pt>
                <c:pt idx="72">
                  <c:v>7.129581875906354</c:v>
                </c:pt>
                <c:pt idx="73">
                  <c:v>7.255530615787793</c:v>
                </c:pt>
                <c:pt idx="74">
                  <c:v>7.326064723145416</c:v>
                </c:pt>
                <c:pt idx="75">
                  <c:v>7.617057285355571</c:v>
                </c:pt>
                <c:pt idx="76">
                  <c:v>7.6874894679553805</c:v>
                </c:pt>
                <c:pt idx="77">
                  <c:v>7.910635116753592</c:v>
                </c:pt>
                <c:pt idx="78">
                  <c:v>7.948184275653078</c:v>
                </c:pt>
                <c:pt idx="79">
                  <c:v>8.157150271067353</c:v>
                </c:pt>
                <c:pt idx="80">
                  <c:v>8.165995623578228</c:v>
                </c:pt>
                <c:pt idx="81">
                  <c:v>8.184965061891926</c:v>
                </c:pt>
                <c:pt idx="82">
                  <c:v>8.201302372503838</c:v>
                </c:pt>
                <c:pt idx="83">
                  <c:v>8.208433356833662</c:v>
                </c:pt>
                <c:pt idx="84">
                  <c:v>8.303333376428462</c:v>
                </c:pt>
                <c:pt idx="85">
                  <c:v>8.460888659416932</c:v>
                </c:pt>
                <c:pt idx="86">
                  <c:v>8.970798557582102</c:v>
                </c:pt>
                <c:pt idx="87">
                  <c:v>9.174529514066723</c:v>
                </c:pt>
                <c:pt idx="88">
                  <c:v>9.271186822252696</c:v>
                </c:pt>
                <c:pt idx="89">
                  <c:v>9.274507051144463</c:v>
                </c:pt>
                <c:pt idx="90">
                  <c:v>9.286694844314301</c:v>
                </c:pt>
                <c:pt idx="91">
                  <c:v>9.290615507094081</c:v>
                </c:pt>
                <c:pt idx="92">
                  <c:v>9.397731868402348</c:v>
                </c:pt>
                <c:pt idx="93">
                  <c:v>9.740538228361887</c:v>
                </c:pt>
                <c:pt idx="94">
                  <c:v>9.764110036275715</c:v>
                </c:pt>
                <c:pt idx="95">
                  <c:v>9.797736804386838</c:v>
                </c:pt>
                <c:pt idx="96">
                  <c:v>9.906149431515558</c:v>
                </c:pt>
                <c:pt idx="97">
                  <c:v>9.936834785417442</c:v>
                </c:pt>
                <c:pt idx="98">
                  <c:v>9.950933216407762</c:v>
                </c:pt>
                <c:pt idx="99">
                  <c:v>10.157764868469178</c:v>
                </c:pt>
                <c:pt idx="100">
                  <c:v>10.708334643760722</c:v>
                </c:pt>
                <c:pt idx="101">
                  <c:v>10.717552164032849</c:v>
                </c:pt>
                <c:pt idx="102">
                  <c:v>10.726523144010919</c:v>
                </c:pt>
                <c:pt idx="103">
                  <c:v>10.833180207468496</c:v>
                </c:pt>
                <c:pt idx="104">
                  <c:v>10.95634296390175</c:v>
                </c:pt>
                <c:pt idx="105">
                  <c:v>11.155050432376859</c:v>
                </c:pt>
                <c:pt idx="106">
                  <c:v>11.57230483948785</c:v>
                </c:pt>
                <c:pt idx="107">
                  <c:v>11.62428792691636</c:v>
                </c:pt>
                <c:pt idx="108">
                  <c:v>11.645218868442416</c:v>
                </c:pt>
                <c:pt idx="109">
                  <c:v>11.726407448924043</c:v>
                </c:pt>
                <c:pt idx="110">
                  <c:v>11.741288507690715</c:v>
                </c:pt>
                <c:pt idx="111">
                  <c:v>11.79233064708968</c:v>
                </c:pt>
                <c:pt idx="112">
                  <c:v>11.856925944838277</c:v>
                </c:pt>
                <c:pt idx="113">
                  <c:v>12.23499052749959</c:v>
                </c:pt>
                <c:pt idx="114">
                  <c:v>12.262295748987148</c:v>
                </c:pt>
                <c:pt idx="115">
                  <c:v>12.319110698982291</c:v>
                </c:pt>
                <c:pt idx="116">
                  <c:v>12.404394410437476</c:v>
                </c:pt>
                <c:pt idx="117">
                  <c:v>12.408213466993073</c:v>
                </c:pt>
                <c:pt idx="118">
                  <c:v>12.430753146362685</c:v>
                </c:pt>
                <c:pt idx="119">
                  <c:v>12.557493888980137</c:v>
                </c:pt>
                <c:pt idx="120">
                  <c:v>12.675140766639755</c:v>
                </c:pt>
                <c:pt idx="121">
                  <c:v>12.717726932496607</c:v>
                </c:pt>
                <c:pt idx="122">
                  <c:v>13.333601547902056</c:v>
                </c:pt>
                <c:pt idx="123">
                  <c:v>13.342854435243185</c:v>
                </c:pt>
                <c:pt idx="124">
                  <c:v>13.427760712165858</c:v>
                </c:pt>
                <c:pt idx="125">
                  <c:v>13.440715170818793</c:v>
                </c:pt>
                <c:pt idx="126">
                  <c:v>13.553548694271823</c:v>
                </c:pt>
                <c:pt idx="127">
                  <c:v>14.073099286424696</c:v>
                </c:pt>
                <c:pt idx="128">
                  <c:v>14.245554651043108</c:v>
                </c:pt>
                <c:pt idx="129">
                  <c:v>14.267877903115538</c:v>
                </c:pt>
                <c:pt idx="130">
                  <c:v>14.295449054310481</c:v>
                </c:pt>
                <c:pt idx="131">
                  <c:v>14.305876946655639</c:v>
                </c:pt>
                <c:pt idx="132">
                  <c:v>14.559164497988787</c:v>
                </c:pt>
                <c:pt idx="133">
                  <c:v>14.633840076006038</c:v>
                </c:pt>
                <c:pt idx="134">
                  <c:v>14.669468452558242</c:v>
                </c:pt>
                <c:pt idx="135">
                  <c:v>14.753666503710559</c:v>
                </c:pt>
                <c:pt idx="136">
                  <c:v>14.806382547760727</c:v>
                </c:pt>
                <c:pt idx="137">
                  <c:v>14.919165927006329</c:v>
                </c:pt>
                <c:pt idx="138">
                  <c:v>15.043634513938855</c:v>
                </c:pt>
                <c:pt idx="139">
                  <c:v>15.265815017190821</c:v>
                </c:pt>
                <c:pt idx="140">
                  <c:v>15.414729285543324</c:v>
                </c:pt>
                <c:pt idx="141">
                  <c:v>15.444776491953178</c:v>
                </c:pt>
                <c:pt idx="142">
                  <c:v>15.570804573045965</c:v>
                </c:pt>
                <c:pt idx="143">
                  <c:v>15.67536123714409</c:v>
                </c:pt>
                <c:pt idx="144">
                  <c:v>15.72113872324428</c:v>
                </c:pt>
                <c:pt idx="145">
                  <c:v>16.055522087732367</c:v>
                </c:pt>
                <c:pt idx="146">
                  <c:v>16.342778742196348</c:v>
                </c:pt>
                <c:pt idx="147">
                  <c:v>16.585769252030858</c:v>
                </c:pt>
                <c:pt idx="148">
                  <c:v>16.633187301079147</c:v>
                </c:pt>
                <c:pt idx="149">
                  <c:v>16.91784894423949</c:v>
                </c:pt>
                <c:pt idx="150">
                  <c:v>17.050063986538927</c:v>
                </c:pt>
                <c:pt idx="151">
                  <c:v>17.068806461221108</c:v>
                </c:pt>
                <c:pt idx="152">
                  <c:v>17.07784830094338</c:v>
                </c:pt>
                <c:pt idx="153">
                  <c:v>17.08791993451718</c:v>
                </c:pt>
                <c:pt idx="154">
                  <c:v>17.262218608781247</c:v>
                </c:pt>
                <c:pt idx="155">
                  <c:v>17.310901912455513</c:v>
                </c:pt>
                <c:pt idx="156">
                  <c:v>17.842443077101724</c:v>
                </c:pt>
                <c:pt idx="157">
                  <c:v>18.151288828346253</c:v>
                </c:pt>
                <c:pt idx="158">
                  <c:v>18.213436346781528</c:v>
                </c:pt>
                <c:pt idx="159">
                  <c:v>18.29546176631375</c:v>
                </c:pt>
                <c:pt idx="160">
                  <c:v>18.308639731709974</c:v>
                </c:pt>
                <c:pt idx="161">
                  <c:v>18.6143164514382</c:v>
                </c:pt>
                <c:pt idx="162">
                  <c:v>18.682331519455197</c:v>
                </c:pt>
                <c:pt idx="163">
                  <c:v>19.081827993287796</c:v>
                </c:pt>
                <c:pt idx="164">
                  <c:v>19.30548952411335</c:v>
                </c:pt>
                <c:pt idx="165">
                  <c:v>19.352214173630248</c:v>
                </c:pt>
                <c:pt idx="166">
                  <c:v>19.515288656722095</c:v>
                </c:pt>
                <c:pt idx="167">
                  <c:v>19.698510002853034</c:v>
                </c:pt>
                <c:pt idx="168">
                  <c:v>19.713760882905408</c:v>
                </c:pt>
                <c:pt idx="169">
                  <c:v>19.84203013015493</c:v>
                </c:pt>
                <c:pt idx="170">
                  <c:v>19.89268205781577</c:v>
                </c:pt>
                <c:pt idx="171">
                  <c:v>19.89563772430496</c:v>
                </c:pt>
                <c:pt idx="172">
                  <c:v>20.2269641921924</c:v>
                </c:pt>
                <c:pt idx="173">
                  <c:v>20.29506514387619</c:v>
                </c:pt>
                <c:pt idx="174">
                  <c:v>20.30330121013462</c:v>
                </c:pt>
                <c:pt idx="175">
                  <c:v>20.341652749015463</c:v>
                </c:pt>
                <c:pt idx="176">
                  <c:v>20.45313230996257</c:v>
                </c:pt>
                <c:pt idx="177">
                  <c:v>20.592218397415774</c:v>
                </c:pt>
                <c:pt idx="178">
                  <c:v>20.759460384998704</c:v>
                </c:pt>
                <c:pt idx="179">
                  <c:v>20.828981774358056</c:v>
                </c:pt>
                <c:pt idx="180">
                  <c:v>20.838093382461068</c:v>
                </c:pt>
                <c:pt idx="181">
                  <c:v>20.905739585296867</c:v>
                </c:pt>
                <c:pt idx="182">
                  <c:v>20.949590500818182</c:v>
                </c:pt>
                <c:pt idx="183">
                  <c:v>21.180364239384787</c:v>
                </c:pt>
                <c:pt idx="184">
                  <c:v>21.64019228231384</c:v>
                </c:pt>
                <c:pt idx="185">
                  <c:v>21.94136658641402</c:v>
                </c:pt>
                <c:pt idx="186">
                  <c:v>21.9596390049166</c:v>
                </c:pt>
                <c:pt idx="187">
                  <c:v>22.02205174508432</c:v>
                </c:pt>
                <c:pt idx="188">
                  <c:v>22.071913753520025</c:v>
                </c:pt>
                <c:pt idx="189">
                  <c:v>22.253827607078566</c:v>
                </c:pt>
                <c:pt idx="190">
                  <c:v>22.560795944838553</c:v>
                </c:pt>
                <c:pt idx="191">
                  <c:v>22.69111674864339</c:v>
                </c:pt>
                <c:pt idx="192">
                  <c:v>22.729625582287206</c:v>
                </c:pt>
                <c:pt idx="193">
                  <c:v>22.773912820218374</c:v>
                </c:pt>
                <c:pt idx="194">
                  <c:v>22.80204714322742</c:v>
                </c:pt>
                <c:pt idx="195">
                  <c:v>22.856272519768417</c:v>
                </c:pt>
                <c:pt idx="196">
                  <c:v>22.895858210015547</c:v>
                </c:pt>
              </c:numCache>
            </c:numRef>
          </c:xVal>
          <c:yVal>
            <c:numRef>
              <c:f>PVA!$D$4:$D$200</c:f>
              <c:numCache>
                <c:ptCount val="197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21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21</c:v>
                </c:pt>
                <c:pt idx="8">
                  <c:v>20</c:v>
                </c:pt>
                <c:pt idx="9">
                  <c:v>19</c:v>
                </c:pt>
                <c:pt idx="10">
                  <c:v>18</c:v>
                </c:pt>
                <c:pt idx="11">
                  <c:v>17</c:v>
                </c:pt>
                <c:pt idx="12">
                  <c:v>16</c:v>
                </c:pt>
                <c:pt idx="13">
                  <c:v>17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22</c:v>
                </c:pt>
                <c:pt idx="23">
                  <c:v>21</c:v>
                </c:pt>
                <c:pt idx="24">
                  <c:v>20</c:v>
                </c:pt>
                <c:pt idx="25">
                  <c:v>21</c:v>
                </c:pt>
                <c:pt idx="26">
                  <c:v>20</c:v>
                </c:pt>
                <c:pt idx="27">
                  <c:v>21</c:v>
                </c:pt>
                <c:pt idx="28">
                  <c:v>22</c:v>
                </c:pt>
                <c:pt idx="29">
                  <c:v>23</c:v>
                </c:pt>
                <c:pt idx="30">
                  <c:v>24</c:v>
                </c:pt>
                <c:pt idx="31">
                  <c:v>23</c:v>
                </c:pt>
                <c:pt idx="32">
                  <c:v>24</c:v>
                </c:pt>
                <c:pt idx="33">
                  <c:v>23</c:v>
                </c:pt>
                <c:pt idx="34">
                  <c:v>24</c:v>
                </c:pt>
                <c:pt idx="35">
                  <c:v>23</c:v>
                </c:pt>
                <c:pt idx="36">
                  <c:v>22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29</c:v>
                </c:pt>
                <c:pt idx="50">
                  <c:v>28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  <c:pt idx="54">
                  <c:v>28</c:v>
                </c:pt>
                <c:pt idx="55">
                  <c:v>27</c:v>
                </c:pt>
                <c:pt idx="56">
                  <c:v>28</c:v>
                </c:pt>
                <c:pt idx="57">
                  <c:v>27</c:v>
                </c:pt>
                <c:pt idx="58">
                  <c:v>28</c:v>
                </c:pt>
                <c:pt idx="59">
                  <c:v>29</c:v>
                </c:pt>
                <c:pt idx="60">
                  <c:v>30</c:v>
                </c:pt>
                <c:pt idx="61">
                  <c:v>31</c:v>
                </c:pt>
                <c:pt idx="62">
                  <c:v>30</c:v>
                </c:pt>
                <c:pt idx="63">
                  <c:v>29</c:v>
                </c:pt>
                <c:pt idx="64">
                  <c:v>30</c:v>
                </c:pt>
                <c:pt idx="65">
                  <c:v>29</c:v>
                </c:pt>
                <c:pt idx="66">
                  <c:v>28</c:v>
                </c:pt>
                <c:pt idx="67">
                  <c:v>27</c:v>
                </c:pt>
                <c:pt idx="68">
                  <c:v>26</c:v>
                </c:pt>
                <c:pt idx="69">
                  <c:v>27</c:v>
                </c:pt>
                <c:pt idx="70">
                  <c:v>26</c:v>
                </c:pt>
                <c:pt idx="71">
                  <c:v>25</c:v>
                </c:pt>
                <c:pt idx="72">
                  <c:v>26</c:v>
                </c:pt>
                <c:pt idx="73">
                  <c:v>27</c:v>
                </c:pt>
                <c:pt idx="74">
                  <c:v>26</c:v>
                </c:pt>
                <c:pt idx="75">
                  <c:v>27</c:v>
                </c:pt>
                <c:pt idx="76">
                  <c:v>26</c:v>
                </c:pt>
                <c:pt idx="77">
                  <c:v>27</c:v>
                </c:pt>
                <c:pt idx="78">
                  <c:v>26</c:v>
                </c:pt>
                <c:pt idx="79">
                  <c:v>25</c:v>
                </c:pt>
                <c:pt idx="80">
                  <c:v>26</c:v>
                </c:pt>
                <c:pt idx="81">
                  <c:v>25</c:v>
                </c:pt>
                <c:pt idx="82">
                  <c:v>24</c:v>
                </c:pt>
                <c:pt idx="83">
                  <c:v>25</c:v>
                </c:pt>
                <c:pt idx="84">
                  <c:v>26</c:v>
                </c:pt>
                <c:pt idx="85">
                  <c:v>25</c:v>
                </c:pt>
                <c:pt idx="86">
                  <c:v>24</c:v>
                </c:pt>
                <c:pt idx="87">
                  <c:v>25</c:v>
                </c:pt>
                <c:pt idx="88">
                  <c:v>26</c:v>
                </c:pt>
                <c:pt idx="89">
                  <c:v>27</c:v>
                </c:pt>
                <c:pt idx="90">
                  <c:v>28</c:v>
                </c:pt>
                <c:pt idx="91">
                  <c:v>29</c:v>
                </c:pt>
                <c:pt idx="92">
                  <c:v>30</c:v>
                </c:pt>
                <c:pt idx="93">
                  <c:v>29</c:v>
                </c:pt>
                <c:pt idx="94">
                  <c:v>30</c:v>
                </c:pt>
                <c:pt idx="95">
                  <c:v>29</c:v>
                </c:pt>
                <c:pt idx="96">
                  <c:v>28</c:v>
                </c:pt>
                <c:pt idx="97">
                  <c:v>27</c:v>
                </c:pt>
                <c:pt idx="98">
                  <c:v>26</c:v>
                </c:pt>
                <c:pt idx="99">
                  <c:v>27</c:v>
                </c:pt>
                <c:pt idx="100">
                  <c:v>28</c:v>
                </c:pt>
                <c:pt idx="101">
                  <c:v>27</c:v>
                </c:pt>
                <c:pt idx="102">
                  <c:v>26</c:v>
                </c:pt>
                <c:pt idx="103">
                  <c:v>25</c:v>
                </c:pt>
                <c:pt idx="104">
                  <c:v>24</c:v>
                </c:pt>
                <c:pt idx="105">
                  <c:v>25</c:v>
                </c:pt>
                <c:pt idx="106">
                  <c:v>26</c:v>
                </c:pt>
                <c:pt idx="107">
                  <c:v>25</c:v>
                </c:pt>
                <c:pt idx="108">
                  <c:v>24</c:v>
                </c:pt>
                <c:pt idx="109">
                  <c:v>23</c:v>
                </c:pt>
                <c:pt idx="110">
                  <c:v>22</c:v>
                </c:pt>
                <c:pt idx="111">
                  <c:v>23</c:v>
                </c:pt>
                <c:pt idx="112">
                  <c:v>24</c:v>
                </c:pt>
                <c:pt idx="113">
                  <c:v>23</c:v>
                </c:pt>
                <c:pt idx="114">
                  <c:v>24</c:v>
                </c:pt>
                <c:pt idx="115">
                  <c:v>25</c:v>
                </c:pt>
                <c:pt idx="116">
                  <c:v>26</c:v>
                </c:pt>
                <c:pt idx="117">
                  <c:v>27</c:v>
                </c:pt>
                <c:pt idx="118">
                  <c:v>28</c:v>
                </c:pt>
                <c:pt idx="119">
                  <c:v>27</c:v>
                </c:pt>
                <c:pt idx="120">
                  <c:v>26</c:v>
                </c:pt>
                <c:pt idx="121">
                  <c:v>27</c:v>
                </c:pt>
                <c:pt idx="122">
                  <c:v>28</c:v>
                </c:pt>
                <c:pt idx="123">
                  <c:v>27</c:v>
                </c:pt>
                <c:pt idx="124">
                  <c:v>26</c:v>
                </c:pt>
                <c:pt idx="125">
                  <c:v>25</c:v>
                </c:pt>
                <c:pt idx="126">
                  <c:v>24</c:v>
                </c:pt>
                <c:pt idx="127">
                  <c:v>23</c:v>
                </c:pt>
                <c:pt idx="128">
                  <c:v>24</c:v>
                </c:pt>
                <c:pt idx="129">
                  <c:v>23</c:v>
                </c:pt>
                <c:pt idx="130">
                  <c:v>22</c:v>
                </c:pt>
                <c:pt idx="131">
                  <c:v>23</c:v>
                </c:pt>
                <c:pt idx="132">
                  <c:v>22</c:v>
                </c:pt>
                <c:pt idx="133">
                  <c:v>23</c:v>
                </c:pt>
                <c:pt idx="134">
                  <c:v>24</c:v>
                </c:pt>
                <c:pt idx="135">
                  <c:v>25</c:v>
                </c:pt>
                <c:pt idx="136">
                  <c:v>24</c:v>
                </c:pt>
                <c:pt idx="137">
                  <c:v>23</c:v>
                </c:pt>
                <c:pt idx="138">
                  <c:v>22</c:v>
                </c:pt>
                <c:pt idx="139">
                  <c:v>23</c:v>
                </c:pt>
                <c:pt idx="140">
                  <c:v>22</c:v>
                </c:pt>
                <c:pt idx="141">
                  <c:v>21</c:v>
                </c:pt>
                <c:pt idx="142">
                  <c:v>22</c:v>
                </c:pt>
                <c:pt idx="143">
                  <c:v>21</c:v>
                </c:pt>
                <c:pt idx="144">
                  <c:v>22</c:v>
                </c:pt>
                <c:pt idx="145">
                  <c:v>23</c:v>
                </c:pt>
                <c:pt idx="146">
                  <c:v>22</c:v>
                </c:pt>
                <c:pt idx="147">
                  <c:v>23</c:v>
                </c:pt>
                <c:pt idx="148">
                  <c:v>22</c:v>
                </c:pt>
                <c:pt idx="149">
                  <c:v>21</c:v>
                </c:pt>
                <c:pt idx="150">
                  <c:v>22</c:v>
                </c:pt>
                <c:pt idx="151">
                  <c:v>21</c:v>
                </c:pt>
                <c:pt idx="152">
                  <c:v>22</c:v>
                </c:pt>
                <c:pt idx="153">
                  <c:v>21</c:v>
                </c:pt>
                <c:pt idx="154">
                  <c:v>22</c:v>
                </c:pt>
                <c:pt idx="155">
                  <c:v>23</c:v>
                </c:pt>
                <c:pt idx="156">
                  <c:v>22</c:v>
                </c:pt>
                <c:pt idx="157">
                  <c:v>23</c:v>
                </c:pt>
                <c:pt idx="158">
                  <c:v>22</c:v>
                </c:pt>
                <c:pt idx="159">
                  <c:v>21</c:v>
                </c:pt>
                <c:pt idx="160">
                  <c:v>20</c:v>
                </c:pt>
                <c:pt idx="161">
                  <c:v>19</c:v>
                </c:pt>
                <c:pt idx="162">
                  <c:v>20</c:v>
                </c:pt>
                <c:pt idx="163">
                  <c:v>21</c:v>
                </c:pt>
                <c:pt idx="164">
                  <c:v>22</c:v>
                </c:pt>
                <c:pt idx="165">
                  <c:v>21</c:v>
                </c:pt>
                <c:pt idx="166">
                  <c:v>20</c:v>
                </c:pt>
                <c:pt idx="167">
                  <c:v>21</c:v>
                </c:pt>
                <c:pt idx="168">
                  <c:v>22</c:v>
                </c:pt>
                <c:pt idx="169">
                  <c:v>23</c:v>
                </c:pt>
                <c:pt idx="170">
                  <c:v>22</c:v>
                </c:pt>
                <c:pt idx="171">
                  <c:v>21</c:v>
                </c:pt>
                <c:pt idx="172">
                  <c:v>20</c:v>
                </c:pt>
                <c:pt idx="173">
                  <c:v>21</c:v>
                </c:pt>
                <c:pt idx="174">
                  <c:v>20</c:v>
                </c:pt>
                <c:pt idx="175">
                  <c:v>21</c:v>
                </c:pt>
                <c:pt idx="176">
                  <c:v>22</c:v>
                </c:pt>
                <c:pt idx="177">
                  <c:v>23</c:v>
                </c:pt>
                <c:pt idx="178">
                  <c:v>22</c:v>
                </c:pt>
                <c:pt idx="179">
                  <c:v>21</c:v>
                </c:pt>
                <c:pt idx="180">
                  <c:v>20</c:v>
                </c:pt>
                <c:pt idx="181">
                  <c:v>21</c:v>
                </c:pt>
                <c:pt idx="182">
                  <c:v>22</c:v>
                </c:pt>
                <c:pt idx="183">
                  <c:v>23</c:v>
                </c:pt>
                <c:pt idx="184">
                  <c:v>22</c:v>
                </c:pt>
                <c:pt idx="185">
                  <c:v>23</c:v>
                </c:pt>
                <c:pt idx="186">
                  <c:v>24</c:v>
                </c:pt>
                <c:pt idx="187">
                  <c:v>25</c:v>
                </c:pt>
                <c:pt idx="188">
                  <c:v>24</c:v>
                </c:pt>
                <c:pt idx="189">
                  <c:v>25</c:v>
                </c:pt>
                <c:pt idx="190">
                  <c:v>26</c:v>
                </c:pt>
                <c:pt idx="191">
                  <c:v>27</c:v>
                </c:pt>
                <c:pt idx="192">
                  <c:v>28</c:v>
                </c:pt>
                <c:pt idx="193">
                  <c:v>29</c:v>
                </c:pt>
                <c:pt idx="194">
                  <c:v>30</c:v>
                </c:pt>
                <c:pt idx="195">
                  <c:v>31</c:v>
                </c:pt>
                <c:pt idx="196">
                  <c:v>30</c:v>
                </c:pt>
              </c:numCache>
            </c:numRef>
          </c:yVal>
          <c:smooth val="0"/>
        </c:ser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PVA!$E$4:$E$200</c:f>
              <c:numCache>
                <c:ptCount val="197"/>
                <c:pt idx="0">
                  <c:v>0</c:v>
                </c:pt>
                <c:pt idx="1">
                  <c:v>0.03075041475192259</c:v>
                </c:pt>
                <c:pt idx="2">
                  <c:v>0.1274039700551704</c:v>
                </c:pt>
                <c:pt idx="3">
                  <c:v>0.13768900110047538</c:v>
                </c:pt>
                <c:pt idx="4">
                  <c:v>0.24618972436847564</c:v>
                </c:pt>
                <c:pt idx="5">
                  <c:v>0.2926144396628521</c:v>
                </c:pt>
                <c:pt idx="6">
                  <c:v>0.36485507624374336</c:v>
                </c:pt>
                <c:pt idx="7">
                  <c:v>0.5895297086702708</c:v>
                </c:pt>
                <c:pt idx="8">
                  <c:v>0.6909737668843834</c:v>
                </c:pt>
                <c:pt idx="9">
                  <c:v>0.7899597493407887</c:v>
                </c:pt>
                <c:pt idx="10">
                  <c:v>0.9134673759982715</c:v>
                </c:pt>
                <c:pt idx="11">
                  <c:v>1.0352868501492307</c:v>
                </c:pt>
                <c:pt idx="12">
                  <c:v>1.0627880321368097</c:v>
                </c:pt>
                <c:pt idx="13">
                  <c:v>1.0759885062698962</c:v>
                </c:pt>
                <c:pt idx="14">
                  <c:v>1.2145116467693775</c:v>
                </c:pt>
                <c:pt idx="15">
                  <c:v>1.440229729586918</c:v>
                </c:pt>
                <c:pt idx="16">
                  <c:v>1.7944041503974337</c:v>
                </c:pt>
                <c:pt idx="17">
                  <c:v>1.8161650934171034</c:v>
                </c:pt>
                <c:pt idx="18">
                  <c:v>1.8657358480658632</c:v>
                </c:pt>
                <c:pt idx="19">
                  <c:v>1.922491463640064</c:v>
                </c:pt>
                <c:pt idx="20">
                  <c:v>1.9626179581338894</c:v>
                </c:pt>
                <c:pt idx="21">
                  <c:v>2.2000392017779324</c:v>
                </c:pt>
                <c:pt idx="22">
                  <c:v>2.268498246379901</c:v>
                </c:pt>
                <c:pt idx="23">
                  <c:v>2.278384843154284</c:v>
                </c:pt>
                <c:pt idx="24">
                  <c:v>2.2830030989548264</c:v>
                </c:pt>
                <c:pt idx="25">
                  <c:v>2.2862996257457504</c:v>
                </c:pt>
                <c:pt idx="26">
                  <c:v>2.428331951122802</c:v>
                </c:pt>
                <c:pt idx="27">
                  <c:v>2.510268032110454</c:v>
                </c:pt>
                <c:pt idx="28">
                  <c:v>2.52080928468618</c:v>
                </c:pt>
                <c:pt idx="29">
                  <c:v>2.561990355883097</c:v>
                </c:pt>
                <c:pt idx="30">
                  <c:v>2.579546988483934</c:v>
                </c:pt>
                <c:pt idx="31">
                  <c:v>2.5963432727730984</c:v>
                </c:pt>
                <c:pt idx="32">
                  <c:v>2.6308344047007775</c:v>
                </c:pt>
                <c:pt idx="33">
                  <c:v>2.7710510597615743</c:v>
                </c:pt>
                <c:pt idx="34">
                  <c:v>2.9406281618588945</c:v>
                </c:pt>
                <c:pt idx="35">
                  <c:v>2.9731189837100835</c:v>
                </c:pt>
                <c:pt idx="36">
                  <c:v>3.022421141562754</c:v>
                </c:pt>
                <c:pt idx="37">
                  <c:v>3.024533634653991</c:v>
                </c:pt>
                <c:pt idx="38">
                  <c:v>3.3544028462384627</c:v>
                </c:pt>
                <c:pt idx="39">
                  <c:v>3.4379133955892707</c:v>
                </c:pt>
                <c:pt idx="40">
                  <c:v>3.4941281695286817</c:v>
                </c:pt>
                <c:pt idx="41">
                  <c:v>3.901688473051253</c:v>
                </c:pt>
                <c:pt idx="42">
                  <c:v>3.972315655739683</c:v>
                </c:pt>
                <c:pt idx="43">
                  <c:v>4.075919534591958</c:v>
                </c:pt>
                <c:pt idx="44">
                  <c:v>4.130690052596085</c:v>
                </c:pt>
                <c:pt idx="45">
                  <c:v>4.194655824661711</c:v>
                </c:pt>
                <c:pt idx="46">
                  <c:v>4.283999313448746</c:v>
                </c:pt>
                <c:pt idx="47">
                  <c:v>4.343267865894808</c:v>
                </c:pt>
                <c:pt idx="48">
                  <c:v>4.349658077868719</c:v>
                </c:pt>
                <c:pt idx="49">
                  <c:v>4.356605632025919</c:v>
                </c:pt>
                <c:pt idx="50">
                  <c:v>4.389754770283819</c:v>
                </c:pt>
                <c:pt idx="51">
                  <c:v>4.55968677531882</c:v>
                </c:pt>
                <c:pt idx="52">
                  <c:v>4.742975323316972</c:v>
                </c:pt>
                <c:pt idx="53">
                  <c:v>5.0762021581478995</c:v>
                </c:pt>
                <c:pt idx="54">
                  <c:v>5.273943819361948</c:v>
                </c:pt>
                <c:pt idx="55">
                  <c:v>5.328960468673287</c:v>
                </c:pt>
                <c:pt idx="56">
                  <c:v>5.433849459324522</c:v>
                </c:pt>
                <c:pt idx="57">
                  <c:v>5.496341590441078</c:v>
                </c:pt>
                <c:pt idx="58">
                  <c:v>5.54099865055419</c:v>
                </c:pt>
                <c:pt idx="59">
                  <c:v>5.577381231517371</c:v>
                </c:pt>
                <c:pt idx="60">
                  <c:v>5.832220717054676</c:v>
                </c:pt>
                <c:pt idx="61">
                  <c:v>5.838435468428777</c:v>
                </c:pt>
                <c:pt idx="62">
                  <c:v>5.908320663237873</c:v>
                </c:pt>
                <c:pt idx="63">
                  <c:v>5.980874616302232</c:v>
                </c:pt>
                <c:pt idx="64">
                  <c:v>6.026928179713352</c:v>
                </c:pt>
                <c:pt idx="65">
                  <c:v>6.170337969606988</c:v>
                </c:pt>
                <c:pt idx="66">
                  <c:v>6.281081877071441</c:v>
                </c:pt>
                <c:pt idx="67">
                  <c:v>6.510725837058365</c:v>
                </c:pt>
                <c:pt idx="68">
                  <c:v>6.629247926031439</c:v>
                </c:pt>
                <c:pt idx="69">
                  <c:v>6.967012360681732</c:v>
                </c:pt>
                <c:pt idx="70">
                  <c:v>6.987503294951241</c:v>
                </c:pt>
                <c:pt idx="71">
                  <c:v>7.138525742558477</c:v>
                </c:pt>
                <c:pt idx="72">
                  <c:v>7.304690228567452</c:v>
                </c:pt>
                <c:pt idx="73">
                  <c:v>7.45027033653009</c:v>
                </c:pt>
                <c:pt idx="74">
                  <c:v>7.4768142718224055</c:v>
                </c:pt>
                <c:pt idx="75">
                  <c:v>7.596969456857814</c:v>
                </c:pt>
                <c:pt idx="76">
                  <c:v>7.6055588727321</c:v>
                </c:pt>
                <c:pt idx="77">
                  <c:v>7.681583559551837</c:v>
                </c:pt>
                <c:pt idx="78">
                  <c:v>7.834336674113813</c:v>
                </c:pt>
                <c:pt idx="79">
                  <c:v>8.102883807262314</c:v>
                </c:pt>
                <c:pt idx="80">
                  <c:v>8.437080646387077</c:v>
                </c:pt>
                <c:pt idx="81">
                  <c:v>8.687133364459461</c:v>
                </c:pt>
                <c:pt idx="82">
                  <c:v>8.699092179138328</c:v>
                </c:pt>
                <c:pt idx="83">
                  <c:v>8.765958230554643</c:v>
                </c:pt>
                <c:pt idx="84">
                  <c:v>8.853036256897802</c:v>
                </c:pt>
                <c:pt idx="85">
                  <c:v>9.063964645870119</c:v>
                </c:pt>
                <c:pt idx="86">
                  <c:v>9.071423696883196</c:v>
                </c:pt>
                <c:pt idx="87">
                  <c:v>9.104476940614576</c:v>
                </c:pt>
                <c:pt idx="88">
                  <c:v>9.180525178548379</c:v>
                </c:pt>
                <c:pt idx="89">
                  <c:v>9.187405872182115</c:v>
                </c:pt>
                <c:pt idx="90">
                  <c:v>9.38247189870759</c:v>
                </c:pt>
                <c:pt idx="91">
                  <c:v>9.770471430178235</c:v>
                </c:pt>
                <c:pt idx="92">
                  <c:v>9.786365676341138</c:v>
                </c:pt>
                <c:pt idx="93">
                  <c:v>9.821357735176978</c:v>
                </c:pt>
                <c:pt idx="94">
                  <c:v>10.011897175496458</c:v>
                </c:pt>
                <c:pt idx="95">
                  <c:v>10.175491739034829</c:v>
                </c:pt>
                <c:pt idx="96">
                  <c:v>10.31108281560277</c:v>
                </c:pt>
                <c:pt idx="97">
                  <c:v>10.586601661882531</c:v>
                </c:pt>
                <c:pt idx="98">
                  <c:v>10.80948603512378</c:v>
                </c:pt>
                <c:pt idx="99">
                  <c:v>10.86465641905755</c:v>
                </c:pt>
                <c:pt idx="100">
                  <c:v>10.876523527766858</c:v>
                </c:pt>
                <c:pt idx="101">
                  <c:v>11.096341363767241</c:v>
                </c:pt>
                <c:pt idx="102">
                  <c:v>11.185494875469745</c:v>
                </c:pt>
                <c:pt idx="103">
                  <c:v>11.28134173099077</c:v>
                </c:pt>
                <c:pt idx="104">
                  <c:v>11.51775907746677</c:v>
                </c:pt>
                <c:pt idx="105">
                  <c:v>11.597880128529368</c:v>
                </c:pt>
                <c:pt idx="106">
                  <c:v>11.68305936018642</c:v>
                </c:pt>
                <c:pt idx="107">
                  <c:v>11.72857342645033</c:v>
                </c:pt>
                <c:pt idx="108">
                  <c:v>11.830394699230306</c:v>
                </c:pt>
                <c:pt idx="109">
                  <c:v>11.838523179547549</c:v>
                </c:pt>
                <c:pt idx="110">
                  <c:v>12.04268681472885</c:v>
                </c:pt>
                <c:pt idx="111">
                  <c:v>12.084578331365906</c:v>
                </c:pt>
                <c:pt idx="112">
                  <c:v>12.848247900414789</c:v>
                </c:pt>
                <c:pt idx="113">
                  <c:v>13.15220222283524</c:v>
                </c:pt>
                <c:pt idx="114">
                  <c:v>13.207402984854648</c:v>
                </c:pt>
                <c:pt idx="115">
                  <c:v>13.561361952777697</c:v>
                </c:pt>
                <c:pt idx="116">
                  <c:v>13.5635519612102</c:v>
                </c:pt>
                <c:pt idx="117">
                  <c:v>14.437693208750513</c:v>
                </c:pt>
                <c:pt idx="118">
                  <c:v>14.488323301637623</c:v>
                </c:pt>
                <c:pt idx="119">
                  <c:v>14.507041513942214</c:v>
                </c:pt>
                <c:pt idx="120">
                  <c:v>14.591171155502098</c:v>
                </c:pt>
                <c:pt idx="121">
                  <c:v>14.603935760473291</c:v>
                </c:pt>
                <c:pt idx="122">
                  <c:v>15.153946045933184</c:v>
                </c:pt>
                <c:pt idx="123">
                  <c:v>15.770374256478268</c:v>
                </c:pt>
                <c:pt idx="124">
                  <c:v>16.10354529095695</c:v>
                </c:pt>
                <c:pt idx="125">
                  <c:v>16.111549106136426</c:v>
                </c:pt>
                <c:pt idx="126">
                  <c:v>16.171152377677863</c:v>
                </c:pt>
                <c:pt idx="127">
                  <c:v>16.258736861058388</c:v>
                </c:pt>
                <c:pt idx="128">
                  <c:v>16.411481117609284</c:v>
                </c:pt>
                <c:pt idx="129">
                  <c:v>16.56270698167205</c:v>
                </c:pt>
                <c:pt idx="130">
                  <c:v>17.12476135514226</c:v>
                </c:pt>
                <c:pt idx="131">
                  <c:v>17.404222300041557</c:v>
                </c:pt>
                <c:pt idx="132">
                  <c:v>17.57817859059812</c:v>
                </c:pt>
                <c:pt idx="133">
                  <c:v>17.795684123055956</c:v>
                </c:pt>
                <c:pt idx="134">
                  <c:v>17.945914920274966</c:v>
                </c:pt>
                <c:pt idx="135">
                  <c:v>18.035223751259622</c:v>
                </c:pt>
                <c:pt idx="136">
                  <c:v>18.36728693925328</c:v>
                </c:pt>
                <c:pt idx="137">
                  <c:v>19.01392499367882</c:v>
                </c:pt>
                <c:pt idx="138">
                  <c:v>19.0250179534999</c:v>
                </c:pt>
                <c:pt idx="139">
                  <c:v>19.059135648135943</c:v>
                </c:pt>
                <c:pt idx="140">
                  <c:v>19.344874234612455</c:v>
                </c:pt>
                <c:pt idx="141">
                  <c:v>19.414591749007748</c:v>
                </c:pt>
                <c:pt idx="142">
                  <c:v>19.64661823084655</c:v>
                </c:pt>
                <c:pt idx="143">
                  <c:v>20.04979926198055</c:v>
                </c:pt>
                <c:pt idx="144">
                  <c:v>20.26172833801994</c:v>
                </c:pt>
                <c:pt idx="145">
                  <c:v>20.27481169879266</c:v>
                </c:pt>
                <c:pt idx="146">
                  <c:v>20.42821020250245</c:v>
                </c:pt>
                <c:pt idx="147">
                  <c:v>20.481403936536466</c:v>
                </c:pt>
                <c:pt idx="148">
                  <c:v>20.604383738622307</c:v>
                </c:pt>
                <c:pt idx="149">
                  <c:v>20.616610290801102</c:v>
                </c:pt>
                <c:pt idx="150">
                  <c:v>20.687261783573444</c:v>
                </c:pt>
                <c:pt idx="151">
                  <c:v>20.74994779985077</c:v>
                </c:pt>
                <c:pt idx="152">
                  <c:v>20.827087985282194</c:v>
                </c:pt>
                <c:pt idx="153">
                  <c:v>20.944216572208706</c:v>
                </c:pt>
                <c:pt idx="154">
                  <c:v>21.329680092350003</c:v>
                </c:pt>
                <c:pt idx="155">
                  <c:v>21.46222029819399</c:v>
                </c:pt>
                <c:pt idx="156">
                  <c:v>21.753928795147694</c:v>
                </c:pt>
                <c:pt idx="157">
                  <c:v>21.945983748331418</c:v>
                </c:pt>
                <c:pt idx="158">
                  <c:v>22.14815505807451</c:v>
                </c:pt>
                <c:pt idx="159">
                  <c:v>22.159018448011615</c:v>
                </c:pt>
                <c:pt idx="160">
                  <c:v>22.23529964253566</c:v>
                </c:pt>
                <c:pt idx="161">
                  <c:v>22.336842069231757</c:v>
                </c:pt>
                <c:pt idx="162">
                  <c:v>22.35784380334166</c:v>
                </c:pt>
                <c:pt idx="163">
                  <c:v>22.496257253217998</c:v>
                </c:pt>
                <c:pt idx="164">
                  <c:v>22.754262598382144</c:v>
                </c:pt>
                <c:pt idx="165">
                  <c:v>22.841063846625932</c:v>
                </c:pt>
                <c:pt idx="166">
                  <c:v>22.99199835300759</c:v>
                </c:pt>
                <c:pt idx="167">
                  <c:v>23.030478830877847</c:v>
                </c:pt>
                <c:pt idx="168">
                  <c:v>23.19659440936704</c:v>
                </c:pt>
                <c:pt idx="169">
                  <c:v>23.52607933471068</c:v>
                </c:pt>
                <c:pt idx="170">
                  <c:v>23.648802408310146</c:v>
                </c:pt>
                <c:pt idx="171">
                  <c:v>23.79396460387935</c:v>
                </c:pt>
                <c:pt idx="172">
                  <c:v>23.86180931360459</c:v>
                </c:pt>
                <c:pt idx="173">
                  <c:v>23.926243527928538</c:v>
                </c:pt>
                <c:pt idx="174">
                  <c:v>23.96356247700708</c:v>
                </c:pt>
                <c:pt idx="175">
                  <c:v>23.976248248073006</c:v>
                </c:pt>
                <c:pt idx="176">
                  <c:v>23.985509268219474</c:v>
                </c:pt>
                <c:pt idx="177">
                  <c:v>24.02776855603321</c:v>
                </c:pt>
                <c:pt idx="178">
                  <c:v>24.055615889670285</c:v>
                </c:pt>
                <c:pt idx="179">
                  <c:v>24.067744099513316</c:v>
                </c:pt>
                <c:pt idx="180">
                  <c:v>24.06924107227574</c:v>
                </c:pt>
                <c:pt idx="181">
                  <c:v>24.343939747217043</c:v>
                </c:pt>
                <c:pt idx="182">
                  <c:v>24.78310639294935</c:v>
                </c:pt>
                <c:pt idx="183">
                  <c:v>25.197101680759523</c:v>
                </c:pt>
                <c:pt idx="184">
                  <c:v>25.25693124896311</c:v>
                </c:pt>
                <c:pt idx="185">
                  <c:v>25.341995383464084</c:v>
                </c:pt>
                <c:pt idx="186">
                  <c:v>25.4840370718734</c:v>
                </c:pt>
                <c:pt idx="187">
                  <c:v>25.48531791733873</c:v>
                </c:pt>
                <c:pt idx="188">
                  <c:v>25.905188083308577</c:v>
                </c:pt>
                <c:pt idx="189">
                  <c:v>26.032158458807817</c:v>
                </c:pt>
                <c:pt idx="190">
                  <c:v>26.048159843337757</c:v>
                </c:pt>
                <c:pt idx="191">
                  <c:v>26.110174889049244</c:v>
                </c:pt>
                <c:pt idx="192">
                  <c:v>26.286928953356544</c:v>
                </c:pt>
                <c:pt idx="193">
                  <c:v>26.462120147663352</c:v>
                </c:pt>
                <c:pt idx="194">
                  <c:v>26.6046029961811</c:v>
                </c:pt>
                <c:pt idx="195">
                  <c:v>26.629113381408477</c:v>
                </c:pt>
                <c:pt idx="196">
                  <c:v>26.706323923277782</c:v>
                </c:pt>
              </c:numCache>
            </c:numRef>
          </c:xVal>
          <c:yVal>
            <c:numRef>
              <c:f>PVA!$F$4:$F$200</c:f>
              <c:numCache>
                <c:ptCount val="197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25</c:v>
                </c:pt>
                <c:pt idx="10">
                  <c:v>26</c:v>
                </c:pt>
                <c:pt idx="11">
                  <c:v>25</c:v>
                </c:pt>
                <c:pt idx="12">
                  <c:v>24</c:v>
                </c:pt>
                <c:pt idx="13">
                  <c:v>23</c:v>
                </c:pt>
                <c:pt idx="14">
                  <c:v>24</c:v>
                </c:pt>
                <c:pt idx="15">
                  <c:v>23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24</c:v>
                </c:pt>
                <c:pt idx="21">
                  <c:v>25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26</c:v>
                </c:pt>
                <c:pt idx="27">
                  <c:v>25</c:v>
                </c:pt>
                <c:pt idx="28">
                  <c:v>26</c:v>
                </c:pt>
                <c:pt idx="29">
                  <c:v>25</c:v>
                </c:pt>
                <c:pt idx="30">
                  <c:v>24</c:v>
                </c:pt>
                <c:pt idx="31">
                  <c:v>25</c:v>
                </c:pt>
                <c:pt idx="32">
                  <c:v>24</c:v>
                </c:pt>
                <c:pt idx="33">
                  <c:v>23</c:v>
                </c:pt>
                <c:pt idx="34">
                  <c:v>24</c:v>
                </c:pt>
                <c:pt idx="35">
                  <c:v>23</c:v>
                </c:pt>
                <c:pt idx="36">
                  <c:v>24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24</c:v>
                </c:pt>
                <c:pt idx="41">
                  <c:v>23</c:v>
                </c:pt>
                <c:pt idx="42">
                  <c:v>22</c:v>
                </c:pt>
                <c:pt idx="43">
                  <c:v>21</c:v>
                </c:pt>
                <c:pt idx="44">
                  <c:v>20</c:v>
                </c:pt>
                <c:pt idx="45">
                  <c:v>19</c:v>
                </c:pt>
                <c:pt idx="46">
                  <c:v>20</c:v>
                </c:pt>
                <c:pt idx="47">
                  <c:v>21</c:v>
                </c:pt>
                <c:pt idx="48">
                  <c:v>22</c:v>
                </c:pt>
                <c:pt idx="49">
                  <c:v>21</c:v>
                </c:pt>
                <c:pt idx="50">
                  <c:v>20</c:v>
                </c:pt>
                <c:pt idx="51">
                  <c:v>19</c:v>
                </c:pt>
                <c:pt idx="52">
                  <c:v>20</c:v>
                </c:pt>
                <c:pt idx="53">
                  <c:v>21</c:v>
                </c:pt>
                <c:pt idx="54">
                  <c:v>20</c:v>
                </c:pt>
                <c:pt idx="55">
                  <c:v>19</c:v>
                </c:pt>
                <c:pt idx="56">
                  <c:v>18</c:v>
                </c:pt>
                <c:pt idx="57">
                  <c:v>19</c:v>
                </c:pt>
                <c:pt idx="58">
                  <c:v>20</c:v>
                </c:pt>
                <c:pt idx="59">
                  <c:v>21</c:v>
                </c:pt>
                <c:pt idx="60">
                  <c:v>22</c:v>
                </c:pt>
                <c:pt idx="61">
                  <c:v>23</c:v>
                </c:pt>
                <c:pt idx="62">
                  <c:v>22</c:v>
                </c:pt>
                <c:pt idx="63">
                  <c:v>23</c:v>
                </c:pt>
                <c:pt idx="64">
                  <c:v>22</c:v>
                </c:pt>
                <c:pt idx="65">
                  <c:v>21</c:v>
                </c:pt>
                <c:pt idx="66">
                  <c:v>20</c:v>
                </c:pt>
                <c:pt idx="67">
                  <c:v>19</c:v>
                </c:pt>
                <c:pt idx="68">
                  <c:v>20</c:v>
                </c:pt>
                <c:pt idx="69">
                  <c:v>21</c:v>
                </c:pt>
                <c:pt idx="70">
                  <c:v>22</c:v>
                </c:pt>
                <c:pt idx="71">
                  <c:v>21</c:v>
                </c:pt>
                <c:pt idx="72">
                  <c:v>22</c:v>
                </c:pt>
                <c:pt idx="73">
                  <c:v>21</c:v>
                </c:pt>
                <c:pt idx="74">
                  <c:v>20</c:v>
                </c:pt>
                <c:pt idx="75">
                  <c:v>19</c:v>
                </c:pt>
                <c:pt idx="76">
                  <c:v>18</c:v>
                </c:pt>
                <c:pt idx="77">
                  <c:v>19</c:v>
                </c:pt>
                <c:pt idx="78">
                  <c:v>20</c:v>
                </c:pt>
                <c:pt idx="79">
                  <c:v>21</c:v>
                </c:pt>
                <c:pt idx="80">
                  <c:v>22</c:v>
                </c:pt>
                <c:pt idx="81">
                  <c:v>21</c:v>
                </c:pt>
                <c:pt idx="82">
                  <c:v>20</c:v>
                </c:pt>
                <c:pt idx="83">
                  <c:v>21</c:v>
                </c:pt>
                <c:pt idx="84">
                  <c:v>22</c:v>
                </c:pt>
                <c:pt idx="85">
                  <c:v>21</c:v>
                </c:pt>
                <c:pt idx="86">
                  <c:v>22</c:v>
                </c:pt>
                <c:pt idx="87">
                  <c:v>21</c:v>
                </c:pt>
                <c:pt idx="88">
                  <c:v>22</c:v>
                </c:pt>
                <c:pt idx="89">
                  <c:v>21</c:v>
                </c:pt>
                <c:pt idx="90">
                  <c:v>20</c:v>
                </c:pt>
                <c:pt idx="91">
                  <c:v>21</c:v>
                </c:pt>
                <c:pt idx="92">
                  <c:v>20</c:v>
                </c:pt>
                <c:pt idx="93">
                  <c:v>19</c:v>
                </c:pt>
                <c:pt idx="94">
                  <c:v>18</c:v>
                </c:pt>
                <c:pt idx="95">
                  <c:v>17</c:v>
                </c:pt>
                <c:pt idx="96">
                  <c:v>16</c:v>
                </c:pt>
                <c:pt idx="97">
                  <c:v>15</c:v>
                </c:pt>
                <c:pt idx="98">
                  <c:v>14</c:v>
                </c:pt>
                <c:pt idx="99">
                  <c:v>15</c:v>
                </c:pt>
                <c:pt idx="100">
                  <c:v>16</c:v>
                </c:pt>
                <c:pt idx="101">
                  <c:v>17</c:v>
                </c:pt>
                <c:pt idx="102">
                  <c:v>16</c:v>
                </c:pt>
                <c:pt idx="103">
                  <c:v>15</c:v>
                </c:pt>
                <c:pt idx="104">
                  <c:v>14</c:v>
                </c:pt>
                <c:pt idx="105">
                  <c:v>13</c:v>
                </c:pt>
                <c:pt idx="106">
                  <c:v>14</c:v>
                </c:pt>
                <c:pt idx="107">
                  <c:v>13</c:v>
                </c:pt>
                <c:pt idx="108">
                  <c:v>12</c:v>
                </c:pt>
                <c:pt idx="109">
                  <c:v>11</c:v>
                </c:pt>
                <c:pt idx="110">
                  <c:v>10</c:v>
                </c:pt>
                <c:pt idx="111">
                  <c:v>11</c:v>
                </c:pt>
                <c:pt idx="112">
                  <c:v>10</c:v>
                </c:pt>
                <c:pt idx="113">
                  <c:v>9</c:v>
                </c:pt>
                <c:pt idx="114">
                  <c:v>10</c:v>
                </c:pt>
                <c:pt idx="115">
                  <c:v>11</c:v>
                </c:pt>
                <c:pt idx="116">
                  <c:v>10</c:v>
                </c:pt>
                <c:pt idx="117">
                  <c:v>11</c:v>
                </c:pt>
                <c:pt idx="118">
                  <c:v>10</c:v>
                </c:pt>
                <c:pt idx="119">
                  <c:v>9</c:v>
                </c:pt>
                <c:pt idx="120">
                  <c:v>8</c:v>
                </c:pt>
                <c:pt idx="121">
                  <c:v>9</c:v>
                </c:pt>
                <c:pt idx="122">
                  <c:v>8</c:v>
                </c:pt>
                <c:pt idx="123">
                  <c:v>9</c:v>
                </c:pt>
                <c:pt idx="124">
                  <c:v>10</c:v>
                </c:pt>
                <c:pt idx="125">
                  <c:v>11</c:v>
                </c:pt>
                <c:pt idx="126">
                  <c:v>12</c:v>
                </c:pt>
                <c:pt idx="127">
                  <c:v>13</c:v>
                </c:pt>
                <c:pt idx="128">
                  <c:v>14</c:v>
                </c:pt>
                <c:pt idx="129">
                  <c:v>15</c:v>
                </c:pt>
                <c:pt idx="130">
                  <c:v>16</c:v>
                </c:pt>
                <c:pt idx="131">
                  <c:v>17</c:v>
                </c:pt>
                <c:pt idx="132">
                  <c:v>16</c:v>
                </c:pt>
                <c:pt idx="133">
                  <c:v>15</c:v>
                </c:pt>
                <c:pt idx="134">
                  <c:v>14</c:v>
                </c:pt>
                <c:pt idx="135">
                  <c:v>13</c:v>
                </c:pt>
                <c:pt idx="136">
                  <c:v>14</c:v>
                </c:pt>
                <c:pt idx="137">
                  <c:v>15</c:v>
                </c:pt>
                <c:pt idx="138">
                  <c:v>14</c:v>
                </c:pt>
                <c:pt idx="139">
                  <c:v>15</c:v>
                </c:pt>
                <c:pt idx="140">
                  <c:v>16</c:v>
                </c:pt>
                <c:pt idx="141">
                  <c:v>15</c:v>
                </c:pt>
                <c:pt idx="142">
                  <c:v>14</c:v>
                </c:pt>
                <c:pt idx="143">
                  <c:v>15</c:v>
                </c:pt>
                <c:pt idx="144">
                  <c:v>16</c:v>
                </c:pt>
                <c:pt idx="145">
                  <c:v>17</c:v>
                </c:pt>
                <c:pt idx="146">
                  <c:v>16</c:v>
                </c:pt>
                <c:pt idx="147">
                  <c:v>17</c:v>
                </c:pt>
                <c:pt idx="148">
                  <c:v>18</c:v>
                </c:pt>
                <c:pt idx="149">
                  <c:v>17</c:v>
                </c:pt>
                <c:pt idx="150">
                  <c:v>16</c:v>
                </c:pt>
                <c:pt idx="151">
                  <c:v>17</c:v>
                </c:pt>
                <c:pt idx="152">
                  <c:v>16</c:v>
                </c:pt>
                <c:pt idx="153">
                  <c:v>17</c:v>
                </c:pt>
                <c:pt idx="154">
                  <c:v>18</c:v>
                </c:pt>
                <c:pt idx="155">
                  <c:v>17</c:v>
                </c:pt>
                <c:pt idx="156">
                  <c:v>16</c:v>
                </c:pt>
                <c:pt idx="157">
                  <c:v>17</c:v>
                </c:pt>
                <c:pt idx="158">
                  <c:v>16</c:v>
                </c:pt>
                <c:pt idx="159">
                  <c:v>17</c:v>
                </c:pt>
                <c:pt idx="160">
                  <c:v>16</c:v>
                </c:pt>
                <c:pt idx="161">
                  <c:v>15</c:v>
                </c:pt>
                <c:pt idx="162">
                  <c:v>14</c:v>
                </c:pt>
                <c:pt idx="163">
                  <c:v>13</c:v>
                </c:pt>
                <c:pt idx="164">
                  <c:v>14</c:v>
                </c:pt>
                <c:pt idx="165">
                  <c:v>15</c:v>
                </c:pt>
                <c:pt idx="166">
                  <c:v>14</c:v>
                </c:pt>
                <c:pt idx="167">
                  <c:v>15</c:v>
                </c:pt>
                <c:pt idx="168">
                  <c:v>16</c:v>
                </c:pt>
                <c:pt idx="169">
                  <c:v>17</c:v>
                </c:pt>
                <c:pt idx="170">
                  <c:v>18</c:v>
                </c:pt>
                <c:pt idx="171">
                  <c:v>19</c:v>
                </c:pt>
                <c:pt idx="172">
                  <c:v>18</c:v>
                </c:pt>
                <c:pt idx="173">
                  <c:v>19</c:v>
                </c:pt>
                <c:pt idx="174">
                  <c:v>18</c:v>
                </c:pt>
                <c:pt idx="175">
                  <c:v>19</c:v>
                </c:pt>
                <c:pt idx="176">
                  <c:v>18</c:v>
                </c:pt>
                <c:pt idx="177">
                  <c:v>19</c:v>
                </c:pt>
                <c:pt idx="178">
                  <c:v>18</c:v>
                </c:pt>
                <c:pt idx="179">
                  <c:v>19</c:v>
                </c:pt>
                <c:pt idx="180">
                  <c:v>20</c:v>
                </c:pt>
                <c:pt idx="181">
                  <c:v>19</c:v>
                </c:pt>
                <c:pt idx="182">
                  <c:v>18</c:v>
                </c:pt>
                <c:pt idx="183">
                  <c:v>17</c:v>
                </c:pt>
                <c:pt idx="184">
                  <c:v>18</c:v>
                </c:pt>
                <c:pt idx="185">
                  <c:v>19</c:v>
                </c:pt>
                <c:pt idx="186">
                  <c:v>18</c:v>
                </c:pt>
                <c:pt idx="187">
                  <c:v>17</c:v>
                </c:pt>
                <c:pt idx="188">
                  <c:v>18</c:v>
                </c:pt>
                <c:pt idx="189">
                  <c:v>19</c:v>
                </c:pt>
                <c:pt idx="190">
                  <c:v>18</c:v>
                </c:pt>
                <c:pt idx="191">
                  <c:v>19</c:v>
                </c:pt>
                <c:pt idx="192">
                  <c:v>20</c:v>
                </c:pt>
                <c:pt idx="193">
                  <c:v>19</c:v>
                </c:pt>
                <c:pt idx="194">
                  <c:v>20</c:v>
                </c:pt>
                <c:pt idx="195">
                  <c:v>21</c:v>
                </c:pt>
                <c:pt idx="196">
                  <c:v>22</c:v>
                </c:pt>
              </c:numCache>
            </c:numRef>
          </c:yVal>
          <c:smooth val="0"/>
        </c:ser>
        <c:axId val="40859519"/>
        <c:axId val="32191352"/>
      </c:scatterChart>
      <c:valAx>
        <c:axId val="40859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時間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191352"/>
        <c:crosses val="autoZero"/>
        <c:crossBetween val="midCat"/>
        <c:dispUnits/>
      </c:valAx>
      <c:valAx>
        <c:axId val="3219135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個体数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085951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75"/>
          <c:y val="0"/>
          <c:w val="0.92825"/>
          <c:h val="0.9307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PVA!$H$4:$H$120</c:f>
              <c:numCache/>
            </c:numRef>
          </c:xVal>
          <c:yVal>
            <c:numRef>
              <c:f>PVA!$I$4:$I$120</c:f>
              <c:numCache/>
            </c:numRef>
          </c:yVal>
          <c:smooth val="1"/>
        </c:ser>
        <c:axId val="21286713"/>
        <c:axId val="57362690"/>
      </c:scatterChart>
      <c:valAx>
        <c:axId val="21286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ＭＳ Ｐゴシック"/>
                    <a:ea typeface="ＭＳ Ｐゴシック"/>
                    <a:cs typeface="ＭＳ Ｐゴシック"/>
                  </a:rPr>
                  <a:t>時間ｔ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362690"/>
        <c:crosses val="autoZero"/>
        <c:crossBetween val="midCat"/>
        <c:dispUnits/>
      </c:valAx>
      <c:valAx>
        <c:axId val="5736269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ＭＳ Ｐゴシック"/>
                    <a:ea typeface="ＭＳ Ｐゴシック"/>
                    <a:cs typeface="ＭＳ Ｐゴシック"/>
                  </a:rPr>
                  <a:t>確率P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28671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03825"/>
          <c:w val="0.8855"/>
          <c:h val="0.832"/>
        </c:manualLayout>
      </c:layout>
      <c:scatterChart>
        <c:scatterStyle val="smoothMarker"/>
        <c:varyColors val="0"/>
        <c:ser>
          <c:idx val="3"/>
          <c:order val="0"/>
          <c:tx>
            <c:strRef>
              <c:f>'メタ個体群'!$D$6</c:f>
              <c:strCache>
                <c:ptCount val="1"/>
                <c:pt idx="0">
                  <c:v>P0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'メタ個体群'!$A$7:$A$206</c:f>
              <c:numCache/>
            </c:numRef>
          </c:xVal>
          <c:yVal>
            <c:numRef>
              <c:f>'メタ個体群'!$D$7:$D$206</c:f>
              <c:numCache/>
            </c:numRef>
          </c:yVal>
          <c:smooth val="1"/>
        </c:ser>
        <c:ser>
          <c:idx val="1"/>
          <c:order val="1"/>
          <c:tx>
            <c:strRef>
              <c:f>'メタ個体群'!$C$6</c:f>
              <c:strCache>
                <c:ptCount val="1"/>
                <c:pt idx="0">
                  <c:v>P0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'メタ個体群'!$A$7:$A$206</c:f>
              <c:numCache/>
            </c:numRef>
          </c:xVal>
          <c:yVal>
            <c:numRef>
              <c:f>'メタ個体群'!$C$7:$C$206</c:f>
              <c:numCache/>
            </c:numRef>
          </c:yVal>
          <c:smooth val="1"/>
        </c:ser>
        <c:ser>
          <c:idx val="0"/>
          <c:order val="2"/>
          <c:tx>
            <c:strRef>
              <c:f>'メタ個体群'!$B$6</c:f>
              <c:strCache>
                <c:ptCount val="1"/>
                <c:pt idx="0">
                  <c:v>P0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'メタ個体群'!$A$7:$A$206</c:f>
              <c:numCache/>
            </c:numRef>
          </c:xVal>
          <c:yVal>
            <c:numRef>
              <c:f>'メタ個体群'!$B$7:$B$206</c:f>
              <c:numCache/>
            </c:numRef>
          </c:yVal>
          <c:smooth val="1"/>
        </c:ser>
        <c:axId val="46502163"/>
        <c:axId val="15866284"/>
      </c:scatterChart>
      <c:valAx>
        <c:axId val="4650216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時間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866284"/>
        <c:crosses val="autoZero"/>
        <c:crossBetween val="midCat"/>
        <c:dispUnits/>
      </c:valAx>
      <c:valAx>
        <c:axId val="15866284"/>
        <c:scaling>
          <c:orientation val="minMax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絶滅リスク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50216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25"/>
          <c:y val="0"/>
          <c:w val="0.89975"/>
          <c:h val="0.876"/>
        </c:manualLayout>
      </c:layout>
      <c:scatterChart>
        <c:scatterStyle val="lineMarker"/>
        <c:varyColors val="0"/>
        <c:ser>
          <c:idx val="1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MSY!$A$6:$A$125</c:f>
              <c:numCache/>
            </c:numRef>
          </c:xVal>
          <c:yVal>
            <c:numRef>
              <c:f>MSY!$B$6:$B$125</c:f>
              <c:numCache/>
            </c:numRef>
          </c:yVal>
          <c:smooth val="0"/>
        </c:ser>
        <c:ser>
          <c:idx val="3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MSY!$I$1:$I$2</c:f>
              <c:numCache/>
            </c:numRef>
          </c:xVal>
          <c:yVal>
            <c:numRef>
              <c:f>MSY!$F$1:$F$2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MSY!$I$1:$I$2</c:f>
              <c:numCache/>
            </c:numRef>
          </c:xVal>
          <c:yVal>
            <c:numRef>
              <c:f>MSY!$G$1:$G$2</c:f>
              <c:numCache/>
            </c:numRef>
          </c:yVal>
          <c:smooth val="0"/>
        </c:ser>
        <c:ser>
          <c:idx val="0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MSY!$I$1:$I$2</c:f>
              <c:numCache/>
            </c:numRef>
          </c:xVal>
          <c:yVal>
            <c:numRef>
              <c:f>MSY!$H$1:$H$2</c:f>
              <c:numCache/>
            </c:numRef>
          </c:yVal>
          <c:smooth val="0"/>
        </c:ser>
        <c:axId val="8578829"/>
        <c:axId val="10100598"/>
      </c:scatterChart>
      <c:valAx>
        <c:axId val="8578829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資源量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100598"/>
        <c:crosses val="autoZero"/>
        <c:crossBetween val="midCat"/>
        <c:dispUnits/>
      </c:valAx>
      <c:valAx>
        <c:axId val="10100598"/>
        <c:scaling>
          <c:orientation val="minMax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増加量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57882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0"/>
          <c:w val="0.93875"/>
          <c:h val="0.8855"/>
        </c:manualLayout>
      </c:layout>
      <c:scatterChart>
        <c:scatterStyle val="smooth"/>
        <c:varyColors val="0"/>
        <c:ser>
          <c:idx val="0"/>
          <c:order val="0"/>
          <c:tx>
            <c:strRef>
              <c:f>MSY!$F$4</c:f>
              <c:strCache>
                <c:ptCount val="1"/>
                <c:pt idx="0">
                  <c:v>N(t)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MSY!$E$5:$E$104</c:f>
              <c:numCache/>
            </c:numRef>
          </c:xVal>
          <c:yVal>
            <c:numRef>
              <c:f>MSY!$F$5:$F$104</c:f>
              <c:numCache/>
            </c:numRef>
          </c:y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MSY!$E$5:$E$104</c:f>
              <c:numCache/>
            </c:numRef>
          </c:xVal>
          <c:yVal>
            <c:numRef>
              <c:f>MSY!$G$5:$G$104</c:f>
              <c:numCache/>
            </c:numRef>
          </c:yVal>
          <c:smooth val="1"/>
        </c:ser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MSY!$E$5:$E$104</c:f>
              <c:numCache/>
            </c:numRef>
          </c:xVal>
          <c:yVal>
            <c:numRef>
              <c:f>MSY!$H$5:$H$104</c:f>
              <c:numCache/>
            </c:numRef>
          </c:yVal>
          <c:smooth val="1"/>
        </c:ser>
        <c:axId val="23796519"/>
        <c:axId val="12842080"/>
      </c:scatterChart>
      <c:valAx>
        <c:axId val="23796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時間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842080"/>
        <c:crosses val="autoZero"/>
        <c:crossBetween val="midCat"/>
        <c:dispUnits/>
      </c:valAx>
      <c:valAx>
        <c:axId val="12842080"/>
        <c:scaling>
          <c:orientation val="minMax"/>
          <c:max val="1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資源量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79651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"/>
          <c:y val="0.045"/>
          <c:w val="0.85125"/>
          <c:h val="0.805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'TAC管理'!$H$2:$J$2</c:f>
              <c:numCache/>
            </c:numRef>
          </c:xVal>
          <c:yVal>
            <c:numRef>
              <c:f>'TAC管理'!$H$3:$J$3</c:f>
              <c:numCache/>
            </c:numRef>
          </c:yVal>
          <c:smooth val="1"/>
        </c:ser>
        <c:axId val="48469857"/>
        <c:axId val="33575530"/>
      </c:scatterChart>
      <c:valAx>
        <c:axId val="48469857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ＭＳ Ｐゴシック"/>
                    <a:ea typeface="ＭＳ Ｐゴシック"/>
                    <a:cs typeface="ＭＳ Ｐゴシック"/>
                  </a:rPr>
                  <a:t>推定資源量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575530"/>
        <c:crosses val="autoZero"/>
        <c:crossBetween val="midCat"/>
        <c:dispUnits/>
      </c:valAx>
      <c:valAx>
        <c:axId val="33575530"/>
        <c:scaling>
          <c:orientation val="minMax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ＭＳ Ｐゴシック"/>
                    <a:ea typeface="ＭＳ Ｐゴシック"/>
                    <a:cs typeface="ＭＳ Ｐゴシック"/>
                  </a:rPr>
                  <a:t>漁獲係数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46985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75"/>
          <c:y val="0"/>
          <c:w val="0.89725"/>
          <c:h val="0.893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'TAC管理'!$A$5:$A$74</c:f>
              <c:numCache/>
            </c:numRef>
          </c:xVal>
          <c:yVal>
            <c:numRef>
              <c:f>'TAC管理'!$B$5:$B$74</c:f>
              <c:numCache>
                <c:ptCount val="70"/>
                <c:pt idx="0">
                  <c:v>500</c:v>
                </c:pt>
                <c:pt idx="1">
                  <c:v>480.23909686557</c:v>
                </c:pt>
                <c:pt idx="2">
                  <c:v>479.74278443913755</c:v>
                </c:pt>
                <c:pt idx="3">
                  <c:v>451.79070953257144</c:v>
                </c:pt>
                <c:pt idx="4">
                  <c:v>462.4168557373542</c:v>
                </c:pt>
                <c:pt idx="5">
                  <c:v>434.6837021598768</c:v>
                </c:pt>
                <c:pt idx="6">
                  <c:v>443.8439637222984</c:v>
                </c:pt>
                <c:pt idx="7">
                  <c:v>498.15332116438003</c:v>
                </c:pt>
                <c:pt idx="8">
                  <c:v>576.0661500383081</c:v>
                </c:pt>
                <c:pt idx="9">
                  <c:v>645.0531129971635</c:v>
                </c:pt>
                <c:pt idx="10">
                  <c:v>745.7245317834324</c:v>
                </c:pt>
                <c:pt idx="11">
                  <c:v>899.7396247556472</c:v>
                </c:pt>
                <c:pt idx="12">
                  <c:v>889.3445025271616</c:v>
                </c:pt>
                <c:pt idx="13">
                  <c:v>790.3666053860995</c:v>
                </c:pt>
                <c:pt idx="14">
                  <c:v>800.3407347959931</c:v>
                </c:pt>
                <c:pt idx="15">
                  <c:v>898.8072893203124</c:v>
                </c:pt>
                <c:pt idx="16">
                  <c:v>941.5858058535915</c:v>
                </c:pt>
                <c:pt idx="17">
                  <c:v>1036.8436382840137</c:v>
                </c:pt>
                <c:pt idx="18">
                  <c:v>1019.5909689857533</c:v>
                </c:pt>
                <c:pt idx="19">
                  <c:v>962.1905500366669</c:v>
                </c:pt>
                <c:pt idx="20">
                  <c:v>910.6433382326853</c:v>
                </c:pt>
                <c:pt idx="21">
                  <c:v>900.7434720943965</c:v>
                </c:pt>
                <c:pt idx="22">
                  <c:v>969.7502668482132</c:v>
                </c:pt>
                <c:pt idx="23">
                  <c:v>911.5095384093072</c:v>
                </c:pt>
                <c:pt idx="24">
                  <c:v>949.738321962255</c:v>
                </c:pt>
                <c:pt idx="25">
                  <c:v>950.2598676817693</c:v>
                </c:pt>
                <c:pt idx="26">
                  <c:v>951.6886537975427</c:v>
                </c:pt>
                <c:pt idx="27">
                  <c:v>914.1553263918339</c:v>
                </c:pt>
                <c:pt idx="28">
                  <c:v>994.219352674712</c:v>
                </c:pt>
                <c:pt idx="29">
                  <c:v>1042.2344673338205</c:v>
                </c:pt>
                <c:pt idx="30">
                  <c:v>946.2719725127342</c:v>
                </c:pt>
                <c:pt idx="31">
                  <c:v>970.6278171955729</c:v>
                </c:pt>
                <c:pt idx="32">
                  <c:v>940.0161132382452</c:v>
                </c:pt>
                <c:pt idx="33">
                  <c:v>876.3766913777971</c:v>
                </c:pt>
                <c:pt idx="34">
                  <c:v>886.4824468087304</c:v>
                </c:pt>
                <c:pt idx="35">
                  <c:v>822.614595943991</c:v>
                </c:pt>
                <c:pt idx="36">
                  <c:v>767.9759383532122</c:v>
                </c:pt>
                <c:pt idx="37">
                  <c:v>723.3597568698419</c:v>
                </c:pt>
                <c:pt idx="38">
                  <c:v>647.3064200728367</c:v>
                </c:pt>
                <c:pt idx="39">
                  <c:v>622.5207997571408</c:v>
                </c:pt>
                <c:pt idx="40">
                  <c:v>686.603592162913</c:v>
                </c:pt>
                <c:pt idx="41">
                  <c:v>828.0581297016824</c:v>
                </c:pt>
                <c:pt idx="42">
                  <c:v>831.7270043197001</c:v>
                </c:pt>
                <c:pt idx="43">
                  <c:v>878.6637588429428</c:v>
                </c:pt>
                <c:pt idx="44">
                  <c:v>950.8106968389923</c:v>
                </c:pt>
                <c:pt idx="45">
                  <c:v>1079.9753746111178</c:v>
                </c:pt>
                <c:pt idx="46">
                  <c:v>1119.3214563233375</c:v>
                </c:pt>
                <c:pt idx="47">
                  <c:v>1119.7217047001384</c:v>
                </c:pt>
                <c:pt idx="48">
                  <c:v>992.6502584923428</c:v>
                </c:pt>
                <c:pt idx="49">
                  <c:v>967.9530867433009</c:v>
                </c:pt>
                <c:pt idx="50">
                  <c:v>905.161498380836</c:v>
                </c:pt>
                <c:pt idx="51">
                  <c:v>907.5881457615508</c:v>
                </c:pt>
                <c:pt idx="52">
                  <c:v>949.4666435075526</c:v>
                </c:pt>
                <c:pt idx="53">
                  <c:v>909.4743112578776</c:v>
                </c:pt>
                <c:pt idx="54">
                  <c:v>948.5604922774309</c:v>
                </c:pt>
                <c:pt idx="55">
                  <c:v>929.1391380972811</c:v>
                </c:pt>
                <c:pt idx="56">
                  <c:v>856.4448455583439</c:v>
                </c:pt>
                <c:pt idx="57">
                  <c:v>859.5302938521529</c:v>
                </c:pt>
                <c:pt idx="58">
                  <c:v>814.9535100896896</c:v>
                </c:pt>
                <c:pt idx="59">
                  <c:v>765.4718484148879</c:v>
                </c:pt>
                <c:pt idx="60">
                  <c:v>752.8039733784965</c:v>
                </c:pt>
                <c:pt idx="61">
                  <c:v>740.6048672000188</c:v>
                </c:pt>
                <c:pt idx="62">
                  <c:v>811.8328079499745</c:v>
                </c:pt>
                <c:pt idx="63">
                  <c:v>909.4790463472738</c:v>
                </c:pt>
                <c:pt idx="64">
                  <c:v>931.4007572673219</c:v>
                </c:pt>
                <c:pt idx="65">
                  <c:v>965.5851254383373</c:v>
                </c:pt>
                <c:pt idx="66">
                  <c:v>935.6641700498569</c:v>
                </c:pt>
                <c:pt idx="67">
                  <c:v>887.81354112673</c:v>
                </c:pt>
                <c:pt idx="68">
                  <c:v>803.2731960897299</c:v>
                </c:pt>
                <c:pt idx="69">
                  <c:v>736.183507968904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'TAC管理'!$A$5:$A$74</c:f>
              <c:numCache/>
            </c:numRef>
          </c:xVal>
          <c:yVal>
            <c:numRef>
              <c:f>'TAC管理'!$G$5:$G$74</c:f>
              <c:numCache>
                <c:ptCount val="70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  <c:pt idx="20">
                  <c:v>120</c:v>
                </c:pt>
                <c:pt idx="21">
                  <c:v>120</c:v>
                </c:pt>
                <c:pt idx="22">
                  <c:v>120</c:v>
                </c:pt>
                <c:pt idx="23">
                  <c:v>120</c:v>
                </c:pt>
                <c:pt idx="24">
                  <c:v>120</c:v>
                </c:pt>
                <c:pt idx="25">
                  <c:v>120</c:v>
                </c:pt>
                <c:pt idx="26">
                  <c:v>120</c:v>
                </c:pt>
                <c:pt idx="27">
                  <c:v>120</c:v>
                </c:pt>
                <c:pt idx="28">
                  <c:v>120</c:v>
                </c:pt>
                <c:pt idx="29">
                  <c:v>120</c:v>
                </c:pt>
                <c:pt idx="30">
                  <c:v>120</c:v>
                </c:pt>
                <c:pt idx="31">
                  <c:v>120</c:v>
                </c:pt>
                <c:pt idx="32">
                  <c:v>120</c:v>
                </c:pt>
                <c:pt idx="33">
                  <c:v>120</c:v>
                </c:pt>
                <c:pt idx="34">
                  <c:v>120</c:v>
                </c:pt>
                <c:pt idx="35">
                  <c:v>120</c:v>
                </c:pt>
                <c:pt idx="36">
                  <c:v>120</c:v>
                </c:pt>
                <c:pt idx="37">
                  <c:v>120</c:v>
                </c:pt>
                <c:pt idx="38">
                  <c:v>120</c:v>
                </c:pt>
                <c:pt idx="39">
                  <c:v>120</c:v>
                </c:pt>
                <c:pt idx="40">
                  <c:v>120</c:v>
                </c:pt>
                <c:pt idx="41">
                  <c:v>120</c:v>
                </c:pt>
                <c:pt idx="42">
                  <c:v>120</c:v>
                </c:pt>
                <c:pt idx="43">
                  <c:v>120</c:v>
                </c:pt>
                <c:pt idx="44">
                  <c:v>120</c:v>
                </c:pt>
                <c:pt idx="45">
                  <c:v>120</c:v>
                </c:pt>
                <c:pt idx="46">
                  <c:v>120</c:v>
                </c:pt>
                <c:pt idx="47">
                  <c:v>120</c:v>
                </c:pt>
                <c:pt idx="48">
                  <c:v>120</c:v>
                </c:pt>
                <c:pt idx="49">
                  <c:v>120</c:v>
                </c:pt>
                <c:pt idx="50">
                  <c:v>120</c:v>
                </c:pt>
                <c:pt idx="51">
                  <c:v>120</c:v>
                </c:pt>
                <c:pt idx="52">
                  <c:v>120</c:v>
                </c:pt>
                <c:pt idx="53">
                  <c:v>120</c:v>
                </c:pt>
                <c:pt idx="54">
                  <c:v>120</c:v>
                </c:pt>
                <c:pt idx="55">
                  <c:v>120</c:v>
                </c:pt>
                <c:pt idx="56">
                  <c:v>120</c:v>
                </c:pt>
                <c:pt idx="57">
                  <c:v>120</c:v>
                </c:pt>
                <c:pt idx="58">
                  <c:v>120</c:v>
                </c:pt>
                <c:pt idx="59">
                  <c:v>120</c:v>
                </c:pt>
                <c:pt idx="60">
                  <c:v>120</c:v>
                </c:pt>
                <c:pt idx="61">
                  <c:v>120</c:v>
                </c:pt>
                <c:pt idx="62">
                  <c:v>120</c:v>
                </c:pt>
                <c:pt idx="63">
                  <c:v>120</c:v>
                </c:pt>
                <c:pt idx="64">
                  <c:v>120</c:v>
                </c:pt>
                <c:pt idx="65">
                  <c:v>120</c:v>
                </c:pt>
                <c:pt idx="66">
                  <c:v>120</c:v>
                </c:pt>
                <c:pt idx="67">
                  <c:v>120</c:v>
                </c:pt>
                <c:pt idx="68">
                  <c:v>120</c:v>
                </c:pt>
                <c:pt idx="69">
                  <c:v>120</c:v>
                </c:pt>
              </c:numCache>
            </c:numRef>
          </c:yVal>
          <c:smooth val="1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'TAC管理'!$A$5:$A$74</c:f>
              <c:numCache/>
            </c:numRef>
          </c:xVal>
          <c:yVal>
            <c:numRef>
              <c:f>'TAC管理'!$E$5:$E$74</c:f>
              <c:numCache>
                <c:ptCount val="70"/>
                <c:pt idx="0">
                  <c:v>57.54318600605191</c:v>
                </c:pt>
                <c:pt idx="1">
                  <c:v>62.610222553652164</c:v>
                </c:pt>
                <c:pt idx="2">
                  <c:v>57.148616234384356</c:v>
                </c:pt>
                <c:pt idx="3">
                  <c:v>51.447874867913555</c:v>
                </c:pt>
                <c:pt idx="4">
                  <c:v>57.51424027038872</c:v>
                </c:pt>
                <c:pt idx="5">
                  <c:v>51.599875082859</c:v>
                </c:pt>
                <c:pt idx="6">
                  <c:v>53.63982193655866</c:v>
                </c:pt>
                <c:pt idx="7">
                  <c:v>56.532810327756884</c:v>
                </c:pt>
                <c:pt idx="8">
                  <c:v>70.97184127897587</c:v>
                </c:pt>
                <c:pt idx="9">
                  <c:v>78.68642786773042</c:v>
                </c:pt>
                <c:pt idx="10">
                  <c:v>93.47104809750768</c:v>
                </c:pt>
                <c:pt idx="11">
                  <c:v>99.75952834564552</c:v>
                </c:pt>
                <c:pt idx="12">
                  <c:v>102.51670007525983</c:v>
                </c:pt>
                <c:pt idx="13">
                  <c:v>87.70536093680731</c:v>
                </c:pt>
                <c:pt idx="14">
                  <c:v>93.7158671078867</c:v>
                </c:pt>
                <c:pt idx="15">
                  <c:v>118.16447957268804</c:v>
                </c:pt>
                <c:pt idx="16">
                  <c:v>110.91740703686253</c:v>
                </c:pt>
                <c:pt idx="17">
                  <c:v>131.85202056781847</c:v>
                </c:pt>
                <c:pt idx="18">
                  <c:v>111.48155304954616</c:v>
                </c:pt>
                <c:pt idx="19">
                  <c:v>122.07898289045976</c:v>
                </c:pt>
                <c:pt idx="20">
                  <c:v>119.64722449567088</c:v>
                </c:pt>
                <c:pt idx="21">
                  <c:v>103.07295013336861</c:v>
                </c:pt>
                <c:pt idx="22">
                  <c:v>118.47085174297116</c:v>
                </c:pt>
                <c:pt idx="23">
                  <c:v>119.59895375204405</c:v>
                </c:pt>
                <c:pt idx="24">
                  <c:v>103.78610164422034</c:v>
                </c:pt>
                <c:pt idx="25">
                  <c:v>115.83756336891722</c:v>
                </c:pt>
                <c:pt idx="26">
                  <c:v>124.67682311916171</c:v>
                </c:pt>
                <c:pt idx="27">
                  <c:v>104.74864826863092</c:v>
                </c:pt>
                <c:pt idx="28">
                  <c:v>112.50562446746902</c:v>
                </c:pt>
                <c:pt idx="29">
                  <c:v>133.75694590690935</c:v>
                </c:pt>
                <c:pt idx="30">
                  <c:v>113.71472470015489</c:v>
                </c:pt>
                <c:pt idx="31">
                  <c:v>105.96196289266433</c:v>
                </c:pt>
                <c:pt idx="32">
                  <c:v>102.96227443867421</c:v>
                </c:pt>
                <c:pt idx="33">
                  <c:v>115.25453050225987</c:v>
                </c:pt>
                <c:pt idx="34">
                  <c:v>104.17786783547038</c:v>
                </c:pt>
                <c:pt idx="35">
                  <c:v>108.31809657613219</c:v>
                </c:pt>
                <c:pt idx="36">
                  <c:v>85.50516305937072</c:v>
                </c:pt>
                <c:pt idx="37">
                  <c:v>82.30325529636075</c:v>
                </c:pt>
                <c:pt idx="38">
                  <c:v>73.31677036399847</c:v>
                </c:pt>
                <c:pt idx="39">
                  <c:v>79.01106145835905</c:v>
                </c:pt>
                <c:pt idx="40">
                  <c:v>76.50513187551523</c:v>
                </c:pt>
                <c:pt idx="41">
                  <c:v>104.22042635608233</c:v>
                </c:pt>
                <c:pt idx="42">
                  <c:v>95.39660238507058</c:v>
                </c:pt>
                <c:pt idx="43">
                  <c:v>101.5210318777963</c:v>
                </c:pt>
                <c:pt idx="44">
                  <c:v>111.42577581396291</c:v>
                </c:pt>
                <c:pt idx="45">
                  <c:v>119.39619106204688</c:v>
                </c:pt>
                <c:pt idx="46">
                  <c:v>144.38166271953736</c:v>
                </c:pt>
                <c:pt idx="47">
                  <c:v>131.72172893685746</c:v>
                </c:pt>
                <c:pt idx="48">
                  <c:v>125.76946411025051</c:v>
                </c:pt>
                <c:pt idx="49">
                  <c:v>110.12865105254909</c:v>
                </c:pt>
                <c:pt idx="50">
                  <c:v>108.46887388435974</c:v>
                </c:pt>
                <c:pt idx="51">
                  <c:v>107.41349020522706</c:v>
                </c:pt>
                <c:pt idx="52">
                  <c:v>117.32032135784294</c:v>
                </c:pt>
                <c:pt idx="53">
                  <c:v>119.36518029810513</c:v>
                </c:pt>
                <c:pt idx="54">
                  <c:v>124.50343585674679</c:v>
                </c:pt>
                <c:pt idx="55">
                  <c:v>105.66015727651849</c:v>
                </c:pt>
                <c:pt idx="56">
                  <c:v>109.34306883305327</c:v>
                </c:pt>
                <c:pt idx="57">
                  <c:v>107.8792905484352</c:v>
                </c:pt>
                <c:pt idx="58">
                  <c:v>103.69458743496783</c:v>
                </c:pt>
                <c:pt idx="59">
                  <c:v>99.00201793450215</c:v>
                </c:pt>
                <c:pt idx="60">
                  <c:v>90.77741193676398</c:v>
                </c:pt>
                <c:pt idx="61">
                  <c:v>92.15774464493578</c:v>
                </c:pt>
                <c:pt idx="62">
                  <c:v>106.478654218182</c:v>
                </c:pt>
                <c:pt idx="63">
                  <c:v>114.19532366045549</c:v>
                </c:pt>
                <c:pt idx="64">
                  <c:v>104.62775254210602</c:v>
                </c:pt>
                <c:pt idx="65">
                  <c:v>116.07474310682136</c:v>
                </c:pt>
                <c:pt idx="66">
                  <c:v>109.62428028945706</c:v>
                </c:pt>
                <c:pt idx="67">
                  <c:v>116.7878998187163</c:v>
                </c:pt>
                <c:pt idx="68">
                  <c:v>102.55969432015016</c:v>
                </c:pt>
                <c:pt idx="69">
                  <c:v>80.8180614057044</c:v>
                </c:pt>
              </c:numCache>
            </c:numRef>
          </c:yVal>
          <c:smooth val="1"/>
        </c:ser>
        <c:axId val="33744315"/>
        <c:axId val="35263380"/>
      </c:scatterChart>
      <c:valAx>
        <c:axId val="33744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263380"/>
        <c:crosses val="autoZero"/>
        <c:crossBetween val="midCat"/>
        <c:dispUnits/>
      </c:valAx>
      <c:valAx>
        <c:axId val="35263380"/>
        <c:scaling>
          <c:orientation val="minMax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資源量・漁獲量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74431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10</xdr:row>
      <xdr:rowOff>28575</xdr:rowOff>
    </xdr:from>
    <xdr:to>
      <xdr:col>11</xdr:col>
      <xdr:colOff>342900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847725" y="1743075"/>
        <a:ext cx="376237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133350</xdr:colOff>
      <xdr:row>0</xdr:row>
      <xdr:rowOff>133350</xdr:rowOff>
    </xdr:from>
    <xdr:to>
      <xdr:col>8</xdr:col>
      <xdr:colOff>228600</xdr:colOff>
      <xdr:row>2</xdr:row>
      <xdr:rowOff>9525</xdr:rowOff>
    </xdr:to>
    <xdr:sp macro="[0]!減少">
      <xdr:nvSpPr>
        <xdr:cNvPr id="2" name="Rectangle 2"/>
        <xdr:cNvSpPr>
          <a:spLocks/>
        </xdr:cNvSpPr>
      </xdr:nvSpPr>
      <xdr:spPr>
        <a:xfrm>
          <a:off x="2314575" y="133350"/>
          <a:ext cx="1152525" cy="21907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絶滅リスク評価</a:t>
          </a:r>
        </a:p>
      </xdr:txBody>
    </xdr:sp>
    <xdr:clientData/>
  </xdr:twoCellAnchor>
  <xdr:twoCellAnchor>
    <xdr:from>
      <xdr:col>12</xdr:col>
      <xdr:colOff>247650</xdr:colOff>
      <xdr:row>10</xdr:row>
      <xdr:rowOff>161925</xdr:rowOff>
    </xdr:from>
    <xdr:to>
      <xdr:col>17</xdr:col>
      <xdr:colOff>209550</xdr:colOff>
      <xdr:row>23</xdr:row>
      <xdr:rowOff>28575</xdr:rowOff>
    </xdr:to>
    <xdr:graphicFrame>
      <xdr:nvGraphicFramePr>
        <xdr:cNvPr id="3" name="Chart 3"/>
        <xdr:cNvGraphicFramePr/>
      </xdr:nvGraphicFramePr>
      <xdr:xfrm>
        <a:off x="4905375" y="1876425"/>
        <a:ext cx="3390900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16</xdr:row>
      <xdr:rowOff>85725</xdr:rowOff>
    </xdr:from>
    <xdr:to>
      <xdr:col>8</xdr:col>
      <xdr:colOff>390525</xdr:colOff>
      <xdr:row>30</xdr:row>
      <xdr:rowOff>161925</xdr:rowOff>
    </xdr:to>
    <xdr:graphicFrame>
      <xdr:nvGraphicFramePr>
        <xdr:cNvPr id="1" name="Chart 1"/>
        <xdr:cNvGraphicFramePr/>
      </xdr:nvGraphicFramePr>
      <xdr:xfrm>
        <a:off x="2038350" y="2828925"/>
        <a:ext cx="383857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219075</xdr:colOff>
      <xdr:row>4</xdr:row>
      <xdr:rowOff>66675</xdr:rowOff>
    </xdr:from>
    <xdr:to>
      <xdr:col>7</xdr:col>
      <xdr:colOff>619125</xdr:colOff>
      <xdr:row>16</xdr:row>
      <xdr:rowOff>19050</xdr:rowOff>
    </xdr:to>
    <xdr:graphicFrame>
      <xdr:nvGraphicFramePr>
        <xdr:cNvPr id="2" name="Chart 2"/>
        <xdr:cNvGraphicFramePr/>
      </xdr:nvGraphicFramePr>
      <xdr:xfrm>
        <a:off x="2276475" y="752475"/>
        <a:ext cx="3143250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142875</xdr:colOff>
      <xdr:row>1</xdr:row>
      <xdr:rowOff>85725</xdr:rowOff>
    </xdr:from>
    <xdr:to>
      <xdr:col>21</xdr:col>
      <xdr:colOff>266700</xdr:colOff>
      <xdr:row>16</xdr:row>
      <xdr:rowOff>95250</xdr:rowOff>
    </xdr:to>
    <xdr:graphicFrame>
      <xdr:nvGraphicFramePr>
        <xdr:cNvPr id="1" name="Chart 2"/>
        <xdr:cNvGraphicFramePr/>
      </xdr:nvGraphicFramePr>
      <xdr:xfrm>
        <a:off x="3333750" y="257175"/>
        <a:ext cx="35814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8</xdr:row>
      <xdr:rowOff>38100</xdr:rowOff>
    </xdr:from>
    <xdr:to>
      <xdr:col>6</xdr:col>
      <xdr:colOff>209550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590550" y="1409700"/>
        <a:ext cx="264795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228600</xdr:colOff>
      <xdr:row>8</xdr:row>
      <xdr:rowOff>28575</xdr:rowOff>
    </xdr:from>
    <xdr:to>
      <xdr:col>11</xdr:col>
      <xdr:colOff>371475</xdr:colOff>
      <xdr:row>21</xdr:row>
      <xdr:rowOff>133350</xdr:rowOff>
    </xdr:to>
    <xdr:graphicFrame>
      <xdr:nvGraphicFramePr>
        <xdr:cNvPr id="2" name="Chart 2"/>
        <xdr:cNvGraphicFramePr/>
      </xdr:nvGraphicFramePr>
      <xdr:xfrm>
        <a:off x="3257550" y="1400175"/>
        <a:ext cx="3038475" cy="233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0.30275</cdr:x>
      <cdr:y>0.12975</cdr:y>
    </cdr:from>
    <cdr:to>
      <cdr:x>0.4705</cdr:x>
      <cdr:y>0.32</cdr:y>
    </cdr:to>
    <cdr:sp>
      <cdr:nvSpPr>
        <cdr:cNvPr id="1" name="TextBox 1"/>
        <cdr:cNvSpPr txBox="1">
          <a:spLocks noChangeArrowheads="1"/>
        </cdr:cNvSpPr>
      </cdr:nvSpPr>
      <cdr:spPr>
        <a:xfrm>
          <a:off x="847725" y="257175"/>
          <a:ext cx="4762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75" b="0" i="1" u="none" baseline="0">
              <a:latin typeface="Times New Roman"/>
              <a:ea typeface="Times New Roman"/>
              <a:cs typeface="Times New Roman"/>
            </a:rPr>
            <a:t>F</a:t>
          </a:r>
          <a:r>
            <a:rPr lang="en-US" cap="none" sz="1175" b="0" i="1" u="none" baseline="-25000">
              <a:latin typeface="Times New Roman"/>
              <a:ea typeface="Times New Roman"/>
              <a:cs typeface="Times New Roman"/>
            </a:rPr>
            <a:t>target</a:t>
          </a:r>
        </a:p>
      </cdr:txBody>
    </cdr:sp>
  </cdr:relSizeAnchor>
  <cdr:relSizeAnchor xmlns:cdr="http://schemas.openxmlformats.org/drawingml/2006/chartDrawing">
    <cdr:from>
      <cdr:x>0.567</cdr:x>
      <cdr:y>0.465</cdr:y>
    </cdr:from>
    <cdr:to>
      <cdr:x>0.73475</cdr:x>
      <cdr:y>0.65525</cdr:y>
    </cdr:to>
    <cdr:sp>
      <cdr:nvSpPr>
        <cdr:cNvPr id="2" name="TextBox 2"/>
        <cdr:cNvSpPr txBox="1">
          <a:spLocks noChangeArrowheads="1"/>
        </cdr:cNvSpPr>
      </cdr:nvSpPr>
      <cdr:spPr>
        <a:xfrm>
          <a:off x="1590675" y="923925"/>
          <a:ext cx="4762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75" b="0" i="1" u="none" baseline="0">
              <a:latin typeface="Times New Roman"/>
              <a:ea typeface="Times New Roman"/>
              <a:cs typeface="Times New Roman"/>
            </a:rPr>
            <a:t>N</a:t>
          </a:r>
          <a:r>
            <a:rPr lang="en-US" cap="none" sz="1175" b="0" i="1" u="none" baseline="-25000">
              <a:latin typeface="Times New Roman"/>
              <a:ea typeface="Times New Roman"/>
              <a:cs typeface="Times New Roman"/>
            </a:rPr>
            <a:t>limit</a:t>
          </a:r>
        </a:p>
      </cdr:txBody>
    </cdr:sp>
  </cdr:relSizeAnchor>
  <cdr:relSizeAnchor xmlns:cdr="http://schemas.openxmlformats.org/drawingml/2006/chartDrawing">
    <cdr:from>
      <cdr:x>0.30275</cdr:x>
      <cdr:y>0.465</cdr:y>
    </cdr:from>
    <cdr:to>
      <cdr:x>0.4705</cdr:x>
      <cdr:y>0.65525</cdr:y>
    </cdr:to>
    <cdr:sp>
      <cdr:nvSpPr>
        <cdr:cNvPr id="3" name="TextBox 3"/>
        <cdr:cNvSpPr txBox="1">
          <a:spLocks noChangeArrowheads="1"/>
        </cdr:cNvSpPr>
      </cdr:nvSpPr>
      <cdr:spPr>
        <a:xfrm>
          <a:off x="847725" y="923925"/>
          <a:ext cx="4762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75" b="0" i="1" u="none" baseline="0">
              <a:latin typeface="Times New Roman"/>
              <a:ea typeface="Times New Roman"/>
              <a:cs typeface="Times New Roman"/>
            </a:rPr>
            <a:t>N</a:t>
          </a:r>
          <a:r>
            <a:rPr lang="en-US" cap="none" sz="1175" b="0" i="1" u="none" baseline="-25000">
              <a:latin typeface="Times New Roman"/>
              <a:ea typeface="Times New Roman"/>
              <a:cs typeface="Times New Roman"/>
            </a:rPr>
            <a:t>crit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5</xdr:row>
      <xdr:rowOff>9525</xdr:rowOff>
    </xdr:from>
    <xdr:to>
      <xdr:col>8</xdr:col>
      <xdr:colOff>0</xdr:colOff>
      <xdr:row>16</xdr:row>
      <xdr:rowOff>114300</xdr:rowOff>
    </xdr:to>
    <xdr:graphicFrame>
      <xdr:nvGraphicFramePr>
        <xdr:cNvPr id="1" name="Chart 1"/>
        <xdr:cNvGraphicFramePr/>
      </xdr:nvGraphicFramePr>
      <xdr:xfrm>
        <a:off x="1000125" y="914400"/>
        <a:ext cx="2819400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5</xdr:row>
      <xdr:rowOff>9525</xdr:rowOff>
    </xdr:from>
    <xdr:to>
      <xdr:col>14</xdr:col>
      <xdr:colOff>257175</xdr:colOff>
      <xdr:row>16</xdr:row>
      <xdr:rowOff>76200</xdr:rowOff>
    </xdr:to>
    <xdr:graphicFrame>
      <xdr:nvGraphicFramePr>
        <xdr:cNvPr id="2" name="Chart 2"/>
        <xdr:cNvGraphicFramePr/>
      </xdr:nvGraphicFramePr>
      <xdr:xfrm>
        <a:off x="3819525" y="914400"/>
        <a:ext cx="2771775" cy="195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9525</xdr:colOff>
      <xdr:row>4</xdr:row>
      <xdr:rowOff>28575</xdr:rowOff>
    </xdr:from>
    <xdr:to>
      <xdr:col>16</xdr:col>
      <xdr:colOff>466725</xdr:colOff>
      <xdr:row>5</xdr:row>
      <xdr:rowOff>66675</xdr:rowOff>
    </xdr:to>
    <xdr:sp macro="[0]!TAC100">
      <xdr:nvSpPr>
        <xdr:cNvPr id="3" name="Rectangle 5"/>
        <xdr:cNvSpPr>
          <a:spLocks/>
        </xdr:cNvSpPr>
      </xdr:nvSpPr>
      <xdr:spPr>
        <a:xfrm>
          <a:off x="6762750" y="762000"/>
          <a:ext cx="942975" cy="2095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リスク評価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0</xdr:row>
      <xdr:rowOff>142875</xdr:rowOff>
    </xdr:from>
    <xdr:to>
      <xdr:col>34</xdr:col>
      <xdr:colOff>38100</xdr:colOff>
      <xdr:row>3</xdr:row>
      <xdr:rowOff>9525</xdr:rowOff>
    </xdr:to>
    <xdr:sp macro="[0]!遷移0">
      <xdr:nvSpPr>
        <xdr:cNvPr id="1" name="Rectangle 1"/>
        <xdr:cNvSpPr>
          <a:spLocks/>
        </xdr:cNvSpPr>
      </xdr:nvSpPr>
      <xdr:spPr>
        <a:xfrm>
          <a:off x="4981575" y="142875"/>
          <a:ext cx="2238375" cy="2095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初期状態を代入</a:t>
          </a:r>
        </a:p>
      </xdr:txBody>
    </xdr:sp>
    <xdr:clientData/>
  </xdr:twoCellAnchor>
  <xdr:twoCellAnchor>
    <xdr:from>
      <xdr:col>25</xdr:col>
      <xdr:colOff>38100</xdr:colOff>
      <xdr:row>5</xdr:row>
      <xdr:rowOff>28575</xdr:rowOff>
    </xdr:from>
    <xdr:to>
      <xdr:col>30</xdr:col>
      <xdr:colOff>57150</xdr:colOff>
      <xdr:row>6</xdr:row>
      <xdr:rowOff>95250</xdr:rowOff>
    </xdr:to>
    <xdr:sp macro="[0]!遷移100">
      <xdr:nvSpPr>
        <xdr:cNvPr id="2" name="Rectangle 2"/>
        <xdr:cNvSpPr>
          <a:spLocks/>
        </xdr:cNvSpPr>
      </xdr:nvSpPr>
      <xdr:spPr>
        <a:xfrm>
          <a:off x="5019675" y="714375"/>
          <a:ext cx="1038225" cy="238125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100世代計算</a:t>
          </a:r>
        </a:p>
      </xdr:txBody>
    </xdr:sp>
    <xdr:clientData/>
  </xdr:twoCellAnchor>
  <xdr:twoCellAnchor>
    <xdr:from>
      <xdr:col>25</xdr:col>
      <xdr:colOff>28575</xdr:colOff>
      <xdr:row>3</xdr:row>
      <xdr:rowOff>85725</xdr:rowOff>
    </xdr:from>
    <xdr:to>
      <xdr:col>30</xdr:col>
      <xdr:colOff>85725</xdr:colOff>
      <xdr:row>4</xdr:row>
      <xdr:rowOff>123825</xdr:rowOff>
    </xdr:to>
    <xdr:sp macro="[0]!遷移">
      <xdr:nvSpPr>
        <xdr:cNvPr id="3" name="Rectangle 3"/>
        <xdr:cNvSpPr>
          <a:spLocks/>
        </xdr:cNvSpPr>
      </xdr:nvSpPr>
      <xdr:spPr>
        <a:xfrm>
          <a:off x="5010150" y="428625"/>
          <a:ext cx="1076325" cy="2095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1世代更新</a:t>
          </a:r>
        </a:p>
      </xdr:txBody>
    </xdr:sp>
    <xdr:clientData/>
  </xdr:twoCellAnchor>
  <xdr:twoCellAnchor>
    <xdr:from>
      <xdr:col>7</xdr:col>
      <xdr:colOff>123825</xdr:colOff>
      <xdr:row>13</xdr:row>
      <xdr:rowOff>47625</xdr:rowOff>
    </xdr:from>
    <xdr:to>
      <xdr:col>28</xdr:col>
      <xdr:colOff>114300</xdr:colOff>
      <xdr:row>28</xdr:row>
      <xdr:rowOff>104775</xdr:rowOff>
    </xdr:to>
    <xdr:graphicFrame>
      <xdr:nvGraphicFramePr>
        <xdr:cNvPr id="4" name="Chart 4"/>
        <xdr:cNvGraphicFramePr/>
      </xdr:nvGraphicFramePr>
      <xdr:xfrm>
        <a:off x="1847850" y="2085975"/>
        <a:ext cx="37909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20</xdr:row>
      <xdr:rowOff>152400</xdr:rowOff>
    </xdr:from>
    <xdr:to>
      <xdr:col>7</xdr:col>
      <xdr:colOff>0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638175" y="3581400"/>
        <a:ext cx="41433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iroyuki\My%20Documents\hiroyuki\kako\m2000\&#29872;&#22659;&#29983;&#24907;\&#29872;&#22659;&#22259;&#2084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&#12456;&#12478;&#12471;&#12459;\kekk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&#12456;&#12478;&#12471;&#12459;\deer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0849;&#31435;&#652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1-1"/>
      <sheetName val="d1-1"/>
      <sheetName val="f2-5"/>
      <sheetName val="f2-6"/>
      <sheetName val="d2-5"/>
      <sheetName val="f3-2"/>
      <sheetName val="d3-2"/>
      <sheetName val="d4-1"/>
      <sheetName val="d4ｰ2"/>
      <sheetName val="f4-2"/>
      <sheetName val="ｄ4-4"/>
      <sheetName val="f4-4"/>
      <sheetName val="f5-1"/>
      <sheetName val="d5-1"/>
      <sheetName val="f5-2"/>
      <sheetName val="d5-2"/>
      <sheetName val="f5-3"/>
      <sheetName val="d5-3"/>
      <sheetName val="f6-6"/>
      <sheetName val="d6-6"/>
      <sheetName val="d7-2"/>
      <sheetName val="ｆ11-1"/>
      <sheetName val="d11-1"/>
      <sheetName val="f11ｰ2"/>
      <sheetName val="d11-2"/>
      <sheetName val="d12-1"/>
      <sheetName val="f12-2"/>
      <sheetName val="d12-2"/>
      <sheetName val="f14-1"/>
      <sheetName val="d14-1"/>
      <sheetName val="f14-2"/>
      <sheetName val="d14-2"/>
      <sheetName val="d14-4"/>
      <sheetName val="d14-6"/>
    </sheetNames>
    <sheetDataSet>
      <sheetData sheetId="13">
        <row r="3">
          <cell r="A3">
            <v>1870</v>
          </cell>
        </row>
        <row r="4">
          <cell r="A4">
            <v>1871</v>
          </cell>
        </row>
        <row r="5">
          <cell r="A5">
            <v>1872</v>
          </cell>
        </row>
        <row r="6">
          <cell r="A6">
            <v>1873</v>
          </cell>
        </row>
        <row r="7">
          <cell r="A7">
            <v>1874</v>
          </cell>
          <cell r="B7">
            <v>110002</v>
          </cell>
        </row>
        <row r="8">
          <cell r="A8">
            <v>1875</v>
          </cell>
          <cell r="B8">
            <v>116996</v>
          </cell>
        </row>
        <row r="9">
          <cell r="A9">
            <v>1876</v>
          </cell>
          <cell r="B9">
            <v>129166</v>
          </cell>
        </row>
        <row r="10">
          <cell r="A10">
            <v>1877</v>
          </cell>
          <cell r="B10">
            <v>87864</v>
          </cell>
        </row>
        <row r="11">
          <cell r="A11">
            <v>1878</v>
          </cell>
          <cell r="B11">
            <v>60938</v>
          </cell>
        </row>
        <row r="12">
          <cell r="A12">
            <v>1879</v>
          </cell>
          <cell r="B12">
            <v>69496</v>
          </cell>
        </row>
        <row r="13">
          <cell r="A13">
            <v>1880</v>
          </cell>
          <cell r="B13">
            <v>31711</v>
          </cell>
        </row>
        <row r="14">
          <cell r="A14">
            <v>1881</v>
          </cell>
          <cell r="B14">
            <v>27841</v>
          </cell>
        </row>
        <row r="15">
          <cell r="A15">
            <v>1882</v>
          </cell>
          <cell r="B15">
            <v>25012</v>
          </cell>
        </row>
        <row r="16">
          <cell r="A16">
            <v>1883</v>
          </cell>
          <cell r="B16">
            <v>15429</v>
          </cell>
        </row>
        <row r="17">
          <cell r="A17">
            <v>1884</v>
          </cell>
        </row>
        <row r="18">
          <cell r="A18">
            <v>1885</v>
          </cell>
        </row>
        <row r="19">
          <cell r="A19">
            <v>1886</v>
          </cell>
        </row>
        <row r="20">
          <cell r="A20">
            <v>1887</v>
          </cell>
        </row>
        <row r="21">
          <cell r="A21">
            <v>1888</v>
          </cell>
        </row>
        <row r="22">
          <cell r="A22">
            <v>1889</v>
          </cell>
        </row>
        <row r="23">
          <cell r="A23">
            <v>1890</v>
          </cell>
        </row>
        <row r="24">
          <cell r="A24">
            <v>1891</v>
          </cell>
          <cell r="B24" t="str">
            <v>←</v>
          </cell>
        </row>
        <row r="25">
          <cell r="A25">
            <v>1892</v>
          </cell>
        </row>
        <row r="26">
          <cell r="A26">
            <v>1893</v>
          </cell>
        </row>
        <row r="27">
          <cell r="A27">
            <v>1894</v>
          </cell>
        </row>
        <row r="28">
          <cell r="A28">
            <v>1895</v>
          </cell>
        </row>
        <row r="29">
          <cell r="A29">
            <v>1896</v>
          </cell>
        </row>
        <row r="30">
          <cell r="A30">
            <v>1897</v>
          </cell>
        </row>
        <row r="31">
          <cell r="A31">
            <v>1898</v>
          </cell>
        </row>
        <row r="32">
          <cell r="A32">
            <v>1899</v>
          </cell>
        </row>
        <row r="33">
          <cell r="A33">
            <v>1900</v>
          </cell>
        </row>
        <row r="34">
          <cell r="A34">
            <v>1901</v>
          </cell>
        </row>
        <row r="35">
          <cell r="A35">
            <v>1902</v>
          </cell>
          <cell r="B35" t="str">
            <v>←</v>
          </cell>
        </row>
        <row r="36">
          <cell r="A36">
            <v>1903</v>
          </cell>
        </row>
        <row r="37">
          <cell r="A37">
            <v>1904</v>
          </cell>
        </row>
        <row r="38">
          <cell r="A38">
            <v>1905</v>
          </cell>
        </row>
        <row r="39">
          <cell r="A39">
            <v>1906</v>
          </cell>
          <cell r="B39">
            <v>383</v>
          </cell>
        </row>
        <row r="40">
          <cell r="A40">
            <v>1907</v>
          </cell>
          <cell r="B40">
            <v>255</v>
          </cell>
        </row>
        <row r="41">
          <cell r="A41">
            <v>1908</v>
          </cell>
          <cell r="B41">
            <v>179</v>
          </cell>
        </row>
        <row r="42">
          <cell r="A42">
            <v>1909</v>
          </cell>
          <cell r="B42">
            <v>489</v>
          </cell>
        </row>
        <row r="43">
          <cell r="A43">
            <v>1910</v>
          </cell>
          <cell r="B43">
            <v>258</v>
          </cell>
        </row>
        <row r="44">
          <cell r="A44">
            <v>1911</v>
          </cell>
          <cell r="B44">
            <v>183</v>
          </cell>
        </row>
        <row r="45">
          <cell r="A45">
            <v>1912</v>
          </cell>
          <cell r="B45">
            <v>62</v>
          </cell>
        </row>
        <row r="46">
          <cell r="A46">
            <v>1913</v>
          </cell>
          <cell r="B46">
            <v>54</v>
          </cell>
        </row>
        <row r="47">
          <cell r="A47">
            <v>1914</v>
          </cell>
          <cell r="B47">
            <v>16</v>
          </cell>
        </row>
        <row r="48">
          <cell r="A48">
            <v>1915</v>
          </cell>
          <cell r="B48">
            <v>34</v>
          </cell>
        </row>
        <row r="49">
          <cell r="A49">
            <v>1916</v>
          </cell>
          <cell r="B49">
            <v>107</v>
          </cell>
        </row>
        <row r="50">
          <cell r="A50">
            <v>1917</v>
          </cell>
          <cell r="B50">
            <v>57</v>
          </cell>
        </row>
        <row r="51">
          <cell r="A51">
            <v>1918</v>
          </cell>
          <cell r="B51">
            <v>48</v>
          </cell>
        </row>
        <row r="52">
          <cell r="A52">
            <v>1919</v>
          </cell>
          <cell r="B52">
            <v>42</v>
          </cell>
        </row>
        <row r="53">
          <cell r="A53">
            <v>1920</v>
          </cell>
          <cell r="B53">
            <v>16</v>
          </cell>
        </row>
        <row r="54">
          <cell r="A54">
            <v>1921</v>
          </cell>
          <cell r="B54" t="str">
            <v>←</v>
          </cell>
        </row>
        <row r="55">
          <cell r="A55">
            <v>1922</v>
          </cell>
        </row>
        <row r="56">
          <cell r="A56">
            <v>1923</v>
          </cell>
        </row>
        <row r="57">
          <cell r="A57">
            <v>1924</v>
          </cell>
        </row>
        <row r="58">
          <cell r="A58">
            <v>1925</v>
          </cell>
        </row>
        <row r="59">
          <cell r="A59">
            <v>1926</v>
          </cell>
        </row>
        <row r="60">
          <cell r="A60">
            <v>1927</v>
          </cell>
        </row>
        <row r="61">
          <cell r="A61">
            <v>1928</v>
          </cell>
        </row>
        <row r="62">
          <cell r="A62">
            <v>1929</v>
          </cell>
        </row>
        <row r="63">
          <cell r="A63">
            <v>1930</v>
          </cell>
        </row>
        <row r="64">
          <cell r="A64">
            <v>1931</v>
          </cell>
        </row>
        <row r="65">
          <cell r="A65">
            <v>1932</v>
          </cell>
        </row>
        <row r="66">
          <cell r="A66">
            <v>1933</v>
          </cell>
        </row>
        <row r="67">
          <cell r="A67">
            <v>1934</v>
          </cell>
        </row>
        <row r="68">
          <cell r="A68">
            <v>1935</v>
          </cell>
        </row>
        <row r="69">
          <cell r="A69">
            <v>1936</v>
          </cell>
        </row>
        <row r="70">
          <cell r="A70">
            <v>1937</v>
          </cell>
        </row>
        <row r="71">
          <cell r="A71">
            <v>1938</v>
          </cell>
        </row>
        <row r="72">
          <cell r="A72">
            <v>1939</v>
          </cell>
        </row>
        <row r="73">
          <cell r="A73">
            <v>1940</v>
          </cell>
        </row>
        <row r="74">
          <cell r="A74">
            <v>1941</v>
          </cell>
        </row>
        <row r="75">
          <cell r="A75">
            <v>1942</v>
          </cell>
        </row>
        <row r="76">
          <cell r="A76">
            <v>1943</v>
          </cell>
        </row>
        <row r="77">
          <cell r="A77">
            <v>1944</v>
          </cell>
        </row>
        <row r="78">
          <cell r="A78">
            <v>1945</v>
          </cell>
        </row>
        <row r="79">
          <cell r="A79">
            <v>1946</v>
          </cell>
        </row>
        <row r="80">
          <cell r="A80">
            <v>1947</v>
          </cell>
        </row>
        <row r="81">
          <cell r="A81">
            <v>1948</v>
          </cell>
        </row>
        <row r="82">
          <cell r="A82">
            <v>1949</v>
          </cell>
        </row>
        <row r="83">
          <cell r="A83">
            <v>1950</v>
          </cell>
        </row>
        <row r="84">
          <cell r="A84">
            <v>1951</v>
          </cell>
        </row>
        <row r="85">
          <cell r="A85">
            <v>1952</v>
          </cell>
        </row>
        <row r="86">
          <cell r="A86">
            <v>1953</v>
          </cell>
        </row>
        <row r="87">
          <cell r="A87">
            <v>1954</v>
          </cell>
        </row>
        <row r="88">
          <cell r="A88">
            <v>1955</v>
          </cell>
        </row>
        <row r="89">
          <cell r="A89">
            <v>1956</v>
          </cell>
          <cell r="B89">
            <v>22</v>
          </cell>
        </row>
        <row r="90">
          <cell r="A90">
            <v>1957</v>
          </cell>
          <cell r="B90">
            <v>45</v>
          </cell>
        </row>
        <row r="91">
          <cell r="A91">
            <v>1958</v>
          </cell>
          <cell r="B91">
            <v>420</v>
          </cell>
        </row>
        <row r="92">
          <cell r="A92">
            <v>1959</v>
          </cell>
          <cell r="B92">
            <v>561</v>
          </cell>
        </row>
        <row r="93">
          <cell r="A93">
            <v>1960</v>
          </cell>
          <cell r="B93">
            <v>663</v>
          </cell>
        </row>
        <row r="94">
          <cell r="A94">
            <v>1961</v>
          </cell>
          <cell r="B94">
            <v>763</v>
          </cell>
        </row>
        <row r="95">
          <cell r="A95">
            <v>1962</v>
          </cell>
          <cell r="B95">
            <v>1503</v>
          </cell>
        </row>
        <row r="96">
          <cell r="A96">
            <v>1963</v>
          </cell>
          <cell r="B96">
            <v>1829</v>
          </cell>
        </row>
        <row r="97">
          <cell r="A97">
            <v>1964</v>
          </cell>
          <cell r="B97">
            <v>2248</v>
          </cell>
        </row>
        <row r="98">
          <cell r="A98">
            <v>1965</v>
          </cell>
          <cell r="B98">
            <v>3159</v>
          </cell>
        </row>
        <row r="99">
          <cell r="A99">
            <v>1966</v>
          </cell>
          <cell r="B99">
            <v>3234</v>
          </cell>
        </row>
        <row r="100">
          <cell r="A100">
            <v>1967</v>
          </cell>
          <cell r="B100">
            <v>2346</v>
          </cell>
        </row>
        <row r="101">
          <cell r="A101">
            <v>1968</v>
          </cell>
          <cell r="B101">
            <v>2632</v>
          </cell>
        </row>
        <row r="102">
          <cell r="A102">
            <v>1969</v>
          </cell>
          <cell r="B102">
            <v>2268</v>
          </cell>
        </row>
        <row r="103">
          <cell r="A103">
            <v>1970</v>
          </cell>
          <cell r="B103">
            <v>2908</v>
          </cell>
        </row>
        <row r="104">
          <cell r="A104">
            <v>1971</v>
          </cell>
          <cell r="B104">
            <v>2305</v>
          </cell>
        </row>
        <row r="105">
          <cell r="A105">
            <v>1972</v>
          </cell>
          <cell r="B105">
            <v>1813</v>
          </cell>
        </row>
        <row r="106">
          <cell r="A106">
            <v>1973</v>
          </cell>
          <cell r="B106">
            <v>3676</v>
          </cell>
        </row>
        <row r="107">
          <cell r="A107">
            <v>1974</v>
          </cell>
          <cell r="B107">
            <v>1306</v>
          </cell>
        </row>
        <row r="108">
          <cell r="A108">
            <v>1975</v>
          </cell>
          <cell r="B108">
            <v>1394</v>
          </cell>
        </row>
        <row r="109">
          <cell r="A109">
            <v>1976</v>
          </cell>
          <cell r="B109">
            <v>1588</v>
          </cell>
        </row>
        <row r="110">
          <cell r="A110">
            <v>1977</v>
          </cell>
          <cell r="B110">
            <v>2816</v>
          </cell>
        </row>
        <row r="111">
          <cell r="A111">
            <v>1978</v>
          </cell>
          <cell r="B111">
            <v>2571</v>
          </cell>
        </row>
        <row r="112">
          <cell r="A112">
            <v>1979</v>
          </cell>
          <cell r="B112">
            <v>3265</v>
          </cell>
        </row>
        <row r="113">
          <cell r="A113">
            <v>1980</v>
          </cell>
          <cell r="B113">
            <v>2867</v>
          </cell>
        </row>
        <row r="114">
          <cell r="A114">
            <v>1981</v>
          </cell>
          <cell r="B114">
            <v>3469</v>
          </cell>
        </row>
        <row r="115">
          <cell r="A115">
            <v>1982</v>
          </cell>
          <cell r="B115">
            <v>3757</v>
          </cell>
        </row>
        <row r="116">
          <cell r="A116">
            <v>1983</v>
          </cell>
          <cell r="B116">
            <v>4648</v>
          </cell>
        </row>
        <row r="117">
          <cell r="A117">
            <v>1984</v>
          </cell>
          <cell r="B117">
            <v>6010</v>
          </cell>
        </row>
        <row r="118">
          <cell r="A118">
            <v>1985</v>
          </cell>
          <cell r="B118">
            <v>5967</v>
          </cell>
        </row>
        <row r="119">
          <cell r="A119">
            <v>1986</v>
          </cell>
          <cell r="B119">
            <v>6811</v>
          </cell>
        </row>
        <row r="120">
          <cell r="A120">
            <v>1987</v>
          </cell>
          <cell r="B120">
            <v>8659</v>
          </cell>
        </row>
        <row r="121">
          <cell r="A121">
            <v>1988</v>
          </cell>
          <cell r="B121">
            <v>7965</v>
          </cell>
        </row>
        <row r="122">
          <cell r="A122">
            <v>1989</v>
          </cell>
          <cell r="B122">
            <v>12605</v>
          </cell>
        </row>
        <row r="123">
          <cell r="A123">
            <v>1990</v>
          </cell>
          <cell r="B123">
            <v>13777</v>
          </cell>
        </row>
        <row r="124">
          <cell r="A124">
            <v>1991</v>
          </cell>
          <cell r="B124">
            <v>16134</v>
          </cell>
        </row>
        <row r="125">
          <cell r="A125">
            <v>1992</v>
          </cell>
          <cell r="B125">
            <v>18117</v>
          </cell>
        </row>
        <row r="126">
          <cell r="A126">
            <v>1993</v>
          </cell>
          <cell r="B126">
            <v>21069</v>
          </cell>
        </row>
        <row r="127">
          <cell r="A127">
            <v>1994</v>
          </cell>
          <cell r="B127">
            <v>26843</v>
          </cell>
        </row>
      </sheetData>
      <sheetData sheetId="33">
        <row r="1">
          <cell r="B1">
            <v>1946</v>
          </cell>
          <cell r="C1">
            <v>1947</v>
          </cell>
          <cell r="D1">
            <v>1948</v>
          </cell>
          <cell r="E1">
            <v>1949</v>
          </cell>
          <cell r="F1">
            <v>1950</v>
          </cell>
          <cell r="G1">
            <v>1951</v>
          </cell>
          <cell r="H1">
            <v>1952</v>
          </cell>
          <cell r="I1">
            <v>1953</v>
          </cell>
          <cell r="J1">
            <v>1954</v>
          </cell>
          <cell r="K1">
            <v>1955</v>
          </cell>
          <cell r="L1">
            <v>1956</v>
          </cell>
          <cell r="M1">
            <v>1957</v>
          </cell>
          <cell r="N1">
            <v>1958</v>
          </cell>
          <cell r="O1">
            <v>1959</v>
          </cell>
          <cell r="P1">
            <v>1960</v>
          </cell>
          <cell r="Q1">
            <v>1961</v>
          </cell>
          <cell r="R1">
            <v>1962</v>
          </cell>
          <cell r="S1">
            <v>1963</v>
          </cell>
          <cell r="T1">
            <v>1964</v>
          </cell>
          <cell r="U1">
            <v>1965</v>
          </cell>
          <cell r="V1">
            <v>1966</v>
          </cell>
          <cell r="W1">
            <v>1967</v>
          </cell>
          <cell r="X1">
            <v>1968</v>
          </cell>
          <cell r="Y1">
            <v>1969</v>
          </cell>
          <cell r="Z1">
            <v>1970</v>
          </cell>
          <cell r="AA1">
            <v>1971</v>
          </cell>
          <cell r="AB1">
            <v>1972</v>
          </cell>
          <cell r="AC1">
            <v>1973</v>
          </cell>
          <cell r="AD1">
            <v>1974</v>
          </cell>
          <cell r="AE1">
            <v>1975</v>
          </cell>
          <cell r="AF1">
            <v>1976</v>
          </cell>
          <cell r="AG1">
            <v>1977</v>
          </cell>
          <cell r="AH1">
            <v>1978</v>
          </cell>
          <cell r="AI1">
            <v>1979</v>
          </cell>
          <cell r="AJ1">
            <v>1980</v>
          </cell>
          <cell r="AK1">
            <v>1981</v>
          </cell>
          <cell r="AL1">
            <v>1982</v>
          </cell>
          <cell r="AM1">
            <v>1983</v>
          </cell>
          <cell r="AN1">
            <v>1984</v>
          </cell>
          <cell r="AO1">
            <v>1985</v>
          </cell>
          <cell r="AP1">
            <v>1986</v>
          </cell>
          <cell r="AQ1">
            <v>1987</v>
          </cell>
          <cell r="AR1">
            <v>1988</v>
          </cell>
          <cell r="AS1">
            <v>1989</v>
          </cell>
          <cell r="AT1">
            <v>1990</v>
          </cell>
          <cell r="AU1">
            <v>1991</v>
          </cell>
          <cell r="AV1">
            <v>1992</v>
          </cell>
          <cell r="AW1">
            <v>1993</v>
          </cell>
          <cell r="AX1">
            <v>1994</v>
          </cell>
          <cell r="AY1">
            <v>1995</v>
          </cell>
        </row>
        <row r="2">
          <cell r="B2">
            <v>19292</v>
          </cell>
          <cell r="C2">
            <v>8713</v>
          </cell>
          <cell r="D2">
            <v>7307</v>
          </cell>
          <cell r="E2">
            <v>5006</v>
          </cell>
          <cell r="F2">
            <v>4227</v>
          </cell>
          <cell r="G2">
            <v>6780</v>
          </cell>
          <cell r="H2">
            <v>7929</v>
          </cell>
          <cell r="I2">
            <v>9493</v>
          </cell>
          <cell r="J2">
            <v>9826</v>
          </cell>
          <cell r="K2">
            <v>11867</v>
          </cell>
          <cell r="L2">
            <v>11765</v>
          </cell>
          <cell r="M2">
            <v>10159</v>
          </cell>
          <cell r="N2">
            <v>9875</v>
          </cell>
          <cell r="O2">
            <v>9959</v>
          </cell>
          <cell r="P2">
            <v>10164</v>
          </cell>
          <cell r="Q2">
            <v>8224</v>
          </cell>
          <cell r="R2">
            <v>7752</v>
          </cell>
          <cell r="S2">
            <v>7833</v>
          </cell>
          <cell r="T2">
            <v>7385</v>
          </cell>
          <cell r="U2">
            <v>7553</v>
          </cell>
          <cell r="V2">
            <v>7970</v>
          </cell>
          <cell r="W2">
            <v>8007</v>
          </cell>
          <cell r="X2">
            <v>7277</v>
          </cell>
          <cell r="Y2">
            <v>7891</v>
          </cell>
          <cell r="Z2">
            <v>8115</v>
          </cell>
          <cell r="AA2">
            <v>5968</v>
          </cell>
          <cell r="AB2">
            <v>5875</v>
          </cell>
          <cell r="AC2">
            <v>6494</v>
          </cell>
          <cell r="AD2">
            <v>7529</v>
          </cell>
          <cell r="AE2">
            <v>7990</v>
          </cell>
          <cell r="AF2">
            <v>9241</v>
          </cell>
          <cell r="AG2">
            <v>8804</v>
          </cell>
          <cell r="AH2">
            <v>10207</v>
          </cell>
          <cell r="AI2">
            <v>9354</v>
          </cell>
          <cell r="AJ2">
            <v>9454</v>
          </cell>
          <cell r="AK2">
            <v>9343</v>
          </cell>
          <cell r="AL2">
            <v>9637</v>
          </cell>
          <cell r="AM2">
            <v>9556</v>
          </cell>
          <cell r="AN2">
            <v>9428</v>
          </cell>
          <cell r="AO2">
            <v>9703</v>
          </cell>
          <cell r="AP2">
            <v>9669</v>
          </cell>
          <cell r="AQ2">
            <v>9894</v>
          </cell>
          <cell r="AR2">
            <v>10398</v>
          </cell>
          <cell r="AS2">
            <v>10312</v>
          </cell>
          <cell r="AT2">
            <v>10432</v>
          </cell>
          <cell r="AU2">
            <v>11116</v>
          </cell>
          <cell r="AV2">
            <v>11463</v>
          </cell>
          <cell r="AW2">
            <v>12155</v>
          </cell>
          <cell r="AX2">
            <v>13009</v>
          </cell>
          <cell r="AY2">
            <v>13363</v>
          </cell>
        </row>
        <row r="3">
          <cell r="B3">
            <v>147997</v>
          </cell>
          <cell r="C3">
            <v>145364</v>
          </cell>
          <cell r="D3">
            <v>120386</v>
          </cell>
          <cell r="E3">
            <v>100362</v>
          </cell>
          <cell r="F3">
            <v>77900</v>
          </cell>
          <cell r="G3">
            <v>94750</v>
          </cell>
          <cell r="H3">
            <v>119341</v>
          </cell>
          <cell r="I3">
            <v>125755</v>
          </cell>
          <cell r="J3">
            <v>139161</v>
          </cell>
          <cell r="K3">
            <v>146885</v>
          </cell>
          <cell r="L3">
            <v>149714</v>
          </cell>
          <cell r="M3">
            <v>155517</v>
          </cell>
          <cell r="N3">
            <v>151708</v>
          </cell>
          <cell r="O3">
            <v>164012</v>
          </cell>
          <cell r="P3">
            <v>179986</v>
          </cell>
          <cell r="Q3">
            <v>193333</v>
          </cell>
          <cell r="R3">
            <v>211013</v>
          </cell>
          <cell r="S3">
            <v>283638</v>
          </cell>
          <cell r="T3">
            <v>289429</v>
          </cell>
          <cell r="U3">
            <v>311148</v>
          </cell>
          <cell r="V3">
            <v>340532</v>
          </cell>
          <cell r="W3">
            <v>375458</v>
          </cell>
          <cell r="X3">
            <v>414853</v>
          </cell>
          <cell r="Y3">
            <v>455287</v>
          </cell>
          <cell r="Z3">
            <v>497597</v>
          </cell>
          <cell r="AA3">
            <v>440429</v>
          </cell>
          <cell r="AB3">
            <v>439013</v>
          </cell>
          <cell r="AC3">
            <v>457349</v>
          </cell>
          <cell r="AD3">
            <v>487927</v>
          </cell>
          <cell r="AE3">
            <v>493734</v>
          </cell>
          <cell r="AF3">
            <v>505375</v>
          </cell>
          <cell r="AG3">
            <v>455150</v>
          </cell>
          <cell r="AH3">
            <v>485399</v>
          </cell>
          <cell r="AI3">
            <v>431964</v>
          </cell>
          <cell r="AJ3">
            <v>408620</v>
          </cell>
          <cell r="AK3">
            <v>384166</v>
          </cell>
          <cell r="AL3">
            <v>353094</v>
          </cell>
          <cell r="AM3">
            <v>325149</v>
          </cell>
          <cell r="AN3">
            <v>305760</v>
          </cell>
          <cell r="AO3">
            <v>289758</v>
          </cell>
          <cell r="AP3">
            <v>272492</v>
          </cell>
          <cell r="AQ3">
            <v>262100</v>
          </cell>
          <cell r="AR3">
            <v>253261</v>
          </cell>
          <cell r="AS3">
            <v>243629</v>
          </cell>
          <cell r="AT3">
            <v>237602</v>
          </cell>
          <cell r="AU3">
            <v>232271</v>
          </cell>
          <cell r="AV3">
            <v>224563</v>
          </cell>
          <cell r="AW3">
            <v>216427</v>
          </cell>
          <cell r="AX3">
            <v>211484</v>
          </cell>
          <cell r="AY3">
            <v>201891</v>
          </cell>
        </row>
        <row r="4">
          <cell r="F4">
            <v>8429</v>
          </cell>
          <cell r="G4">
            <v>17543</v>
          </cell>
          <cell r="H4">
            <v>20575</v>
          </cell>
          <cell r="I4">
            <v>27489</v>
          </cell>
          <cell r="J4">
            <v>34761</v>
          </cell>
          <cell r="K4">
            <v>29946</v>
          </cell>
          <cell r="L4">
            <v>27650</v>
          </cell>
          <cell r="M4">
            <v>29674</v>
          </cell>
          <cell r="N4">
            <v>15117</v>
          </cell>
          <cell r="O4">
            <v>13943</v>
          </cell>
          <cell r="P4">
            <v>18064</v>
          </cell>
          <cell r="Q4">
            <v>25104</v>
          </cell>
          <cell r="R4">
            <v>25010</v>
          </cell>
          <cell r="S4">
            <v>23006</v>
          </cell>
          <cell r="T4">
            <v>22385</v>
          </cell>
          <cell r="U4">
            <v>23748</v>
          </cell>
          <cell r="V4">
            <v>24627</v>
          </cell>
          <cell r="W4">
            <v>25582</v>
          </cell>
          <cell r="X4">
            <v>26690</v>
          </cell>
          <cell r="Y4">
            <v>27950</v>
          </cell>
          <cell r="Z4">
            <v>26553</v>
          </cell>
          <cell r="AA4">
            <v>21218</v>
          </cell>
          <cell r="AB4">
            <v>17396</v>
          </cell>
          <cell r="AC4">
            <v>16128</v>
          </cell>
          <cell r="AD4">
            <v>16787</v>
          </cell>
          <cell r="AE4">
            <v>16030</v>
          </cell>
          <cell r="AF4">
            <v>16014</v>
          </cell>
          <cell r="AG4">
            <v>13083</v>
          </cell>
          <cell r="AH4">
            <v>15055</v>
          </cell>
          <cell r="AI4">
            <v>15073</v>
          </cell>
          <cell r="AJ4">
            <v>13803</v>
          </cell>
          <cell r="AK4">
            <v>13209</v>
          </cell>
          <cell r="AL4">
            <v>12397</v>
          </cell>
          <cell r="AM4">
            <v>10538</v>
          </cell>
          <cell r="AN4">
            <v>9998</v>
          </cell>
          <cell r="AO4">
            <v>9402</v>
          </cell>
          <cell r="AP4">
            <v>8861</v>
          </cell>
          <cell r="AQ4">
            <v>8447</v>
          </cell>
          <cell r="AR4">
            <v>8642</v>
          </cell>
          <cell r="AS4">
            <v>8310</v>
          </cell>
          <cell r="AT4">
            <v>8357</v>
          </cell>
          <cell r="AU4">
            <v>8931</v>
          </cell>
          <cell r="AV4">
            <v>8859</v>
          </cell>
          <cell r="AW4">
            <v>8544</v>
          </cell>
          <cell r="AX4">
            <v>9436</v>
          </cell>
          <cell r="AY4">
            <v>9261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g.1"/>
      <sheetName val="catch"/>
      <sheetName val="fig.2"/>
      <sheetName val="被害"/>
      <sheetName val="fig.3"/>
      <sheetName val="生活環"/>
      <sheetName val="kekka"/>
      <sheetName val="fig.4"/>
      <sheetName val="fig.5"/>
      <sheetName val="fig.6"/>
      <sheetName val="fig.7"/>
      <sheetName val="fig.8"/>
    </sheetNames>
    <sheetDataSet>
      <sheetData sheetId="1">
        <row r="3">
          <cell r="A3">
            <v>1870</v>
          </cell>
        </row>
        <row r="4">
          <cell r="A4">
            <v>1871</v>
          </cell>
        </row>
        <row r="5">
          <cell r="A5">
            <v>1872</v>
          </cell>
        </row>
        <row r="6">
          <cell r="A6">
            <v>1873</v>
          </cell>
        </row>
        <row r="7">
          <cell r="A7">
            <v>1874</v>
          </cell>
          <cell r="B7">
            <v>110002</v>
          </cell>
        </row>
        <row r="8">
          <cell r="A8">
            <v>1875</v>
          </cell>
          <cell r="B8">
            <v>116996</v>
          </cell>
        </row>
        <row r="9">
          <cell r="A9">
            <v>1876</v>
          </cell>
          <cell r="B9">
            <v>129166</v>
          </cell>
        </row>
        <row r="10">
          <cell r="A10">
            <v>1877</v>
          </cell>
          <cell r="B10">
            <v>87864</v>
          </cell>
        </row>
        <row r="11">
          <cell r="A11">
            <v>1878</v>
          </cell>
          <cell r="B11">
            <v>60938</v>
          </cell>
        </row>
        <row r="12">
          <cell r="A12">
            <v>1879</v>
          </cell>
          <cell r="B12">
            <v>69496</v>
          </cell>
        </row>
        <row r="13">
          <cell r="A13">
            <v>1880</v>
          </cell>
          <cell r="B13">
            <v>31711</v>
          </cell>
        </row>
        <row r="14">
          <cell r="A14">
            <v>1881</v>
          </cell>
          <cell r="B14">
            <v>27841</v>
          </cell>
        </row>
        <row r="15">
          <cell r="A15">
            <v>1882</v>
          </cell>
          <cell r="B15">
            <v>25012</v>
          </cell>
        </row>
        <row r="16">
          <cell r="A16">
            <v>1883</v>
          </cell>
          <cell r="B16">
            <v>15429</v>
          </cell>
        </row>
        <row r="17">
          <cell r="A17">
            <v>1884</v>
          </cell>
        </row>
        <row r="18">
          <cell r="A18">
            <v>1885</v>
          </cell>
        </row>
        <row r="19">
          <cell r="A19">
            <v>1886</v>
          </cell>
        </row>
        <row r="20">
          <cell r="A20">
            <v>1887</v>
          </cell>
        </row>
        <row r="21">
          <cell r="A21">
            <v>1888</v>
          </cell>
        </row>
        <row r="22">
          <cell r="A22">
            <v>1889</v>
          </cell>
        </row>
        <row r="23">
          <cell r="A23">
            <v>1890</v>
          </cell>
        </row>
        <row r="24">
          <cell r="A24">
            <v>1891</v>
          </cell>
          <cell r="B24" t="str">
            <v>←</v>
          </cell>
        </row>
        <row r="25">
          <cell r="A25">
            <v>1892</v>
          </cell>
        </row>
        <row r="26">
          <cell r="A26">
            <v>1893</v>
          </cell>
        </row>
        <row r="27">
          <cell r="A27">
            <v>1894</v>
          </cell>
        </row>
        <row r="28">
          <cell r="A28">
            <v>1895</v>
          </cell>
        </row>
        <row r="29">
          <cell r="A29">
            <v>1896</v>
          </cell>
        </row>
        <row r="30">
          <cell r="A30">
            <v>1897</v>
          </cell>
        </row>
        <row r="31">
          <cell r="A31">
            <v>1898</v>
          </cell>
        </row>
        <row r="32">
          <cell r="A32">
            <v>1899</v>
          </cell>
        </row>
        <row r="33">
          <cell r="A33">
            <v>1900</v>
          </cell>
        </row>
        <row r="34">
          <cell r="A34">
            <v>1901</v>
          </cell>
        </row>
        <row r="35">
          <cell r="A35">
            <v>1902</v>
          </cell>
          <cell r="B35" t="str">
            <v>←</v>
          </cell>
        </row>
        <row r="36">
          <cell r="A36">
            <v>1903</v>
          </cell>
        </row>
        <row r="37">
          <cell r="A37">
            <v>1904</v>
          </cell>
        </row>
        <row r="38">
          <cell r="A38">
            <v>1905</v>
          </cell>
        </row>
        <row r="39">
          <cell r="A39">
            <v>1906</v>
          </cell>
          <cell r="B39">
            <v>383</v>
          </cell>
        </row>
        <row r="40">
          <cell r="A40">
            <v>1907</v>
          </cell>
          <cell r="B40">
            <v>255</v>
          </cell>
        </row>
        <row r="41">
          <cell r="A41">
            <v>1908</v>
          </cell>
          <cell r="B41">
            <v>179</v>
          </cell>
        </row>
        <row r="42">
          <cell r="A42">
            <v>1909</v>
          </cell>
          <cell r="B42">
            <v>489</v>
          </cell>
        </row>
        <row r="43">
          <cell r="A43">
            <v>1910</v>
          </cell>
          <cell r="B43">
            <v>258</v>
          </cell>
        </row>
        <row r="44">
          <cell r="A44">
            <v>1911</v>
          </cell>
          <cell r="B44">
            <v>183</v>
          </cell>
        </row>
        <row r="45">
          <cell r="A45">
            <v>1912</v>
          </cell>
          <cell r="B45">
            <v>62</v>
          </cell>
        </row>
        <row r="46">
          <cell r="A46">
            <v>1913</v>
          </cell>
          <cell r="B46">
            <v>54</v>
          </cell>
        </row>
        <row r="47">
          <cell r="A47">
            <v>1914</v>
          </cell>
          <cell r="B47">
            <v>16</v>
          </cell>
        </row>
        <row r="48">
          <cell r="A48">
            <v>1915</v>
          </cell>
          <cell r="B48">
            <v>34</v>
          </cell>
        </row>
        <row r="49">
          <cell r="A49">
            <v>1916</v>
          </cell>
          <cell r="B49">
            <v>107</v>
          </cell>
        </row>
        <row r="50">
          <cell r="A50">
            <v>1917</v>
          </cell>
          <cell r="B50">
            <v>57</v>
          </cell>
        </row>
        <row r="51">
          <cell r="A51">
            <v>1918</v>
          </cell>
          <cell r="B51">
            <v>48</v>
          </cell>
        </row>
        <row r="52">
          <cell r="A52">
            <v>1919</v>
          </cell>
          <cell r="B52">
            <v>42</v>
          </cell>
        </row>
        <row r="53">
          <cell r="A53">
            <v>1920</v>
          </cell>
          <cell r="B53">
            <v>16</v>
          </cell>
        </row>
        <row r="54">
          <cell r="A54">
            <v>1921</v>
          </cell>
          <cell r="B54" t="str">
            <v>←</v>
          </cell>
        </row>
        <row r="55">
          <cell r="A55">
            <v>1922</v>
          </cell>
        </row>
        <row r="56">
          <cell r="A56">
            <v>1923</v>
          </cell>
        </row>
        <row r="57">
          <cell r="A57">
            <v>1924</v>
          </cell>
        </row>
        <row r="58">
          <cell r="A58">
            <v>1925</v>
          </cell>
        </row>
        <row r="59">
          <cell r="A59">
            <v>1926</v>
          </cell>
        </row>
        <row r="60">
          <cell r="A60">
            <v>1927</v>
          </cell>
        </row>
        <row r="61">
          <cell r="A61">
            <v>1928</v>
          </cell>
        </row>
        <row r="62">
          <cell r="A62">
            <v>1929</v>
          </cell>
        </row>
        <row r="63">
          <cell r="A63">
            <v>1930</v>
          </cell>
        </row>
        <row r="64">
          <cell r="A64">
            <v>1931</v>
          </cell>
        </row>
        <row r="65">
          <cell r="A65">
            <v>1932</v>
          </cell>
        </row>
        <row r="66">
          <cell r="A66">
            <v>1933</v>
          </cell>
        </row>
        <row r="67">
          <cell r="A67">
            <v>1934</v>
          </cell>
        </row>
        <row r="68">
          <cell r="A68">
            <v>1935</v>
          </cell>
        </row>
        <row r="69">
          <cell r="A69">
            <v>1936</v>
          </cell>
        </row>
        <row r="70">
          <cell r="A70">
            <v>1937</v>
          </cell>
        </row>
        <row r="71">
          <cell r="A71">
            <v>1938</v>
          </cell>
        </row>
        <row r="72">
          <cell r="A72">
            <v>1939</v>
          </cell>
        </row>
        <row r="73">
          <cell r="A73">
            <v>1940</v>
          </cell>
        </row>
        <row r="74">
          <cell r="A74">
            <v>1941</v>
          </cell>
        </row>
        <row r="75">
          <cell r="A75">
            <v>1942</v>
          </cell>
        </row>
        <row r="76">
          <cell r="A76">
            <v>1943</v>
          </cell>
        </row>
        <row r="77">
          <cell r="A77">
            <v>1944</v>
          </cell>
        </row>
        <row r="78">
          <cell r="A78">
            <v>1945</v>
          </cell>
        </row>
        <row r="79">
          <cell r="A79">
            <v>1946</v>
          </cell>
        </row>
        <row r="80">
          <cell r="A80">
            <v>1947</v>
          </cell>
        </row>
        <row r="81">
          <cell r="A81">
            <v>1948</v>
          </cell>
        </row>
        <row r="82">
          <cell r="A82">
            <v>1949</v>
          </cell>
        </row>
        <row r="83">
          <cell r="A83">
            <v>1950</v>
          </cell>
        </row>
        <row r="84">
          <cell r="A84">
            <v>1951</v>
          </cell>
        </row>
        <row r="85">
          <cell r="A85">
            <v>1952</v>
          </cell>
        </row>
        <row r="86">
          <cell r="A86">
            <v>1953</v>
          </cell>
        </row>
        <row r="87">
          <cell r="A87">
            <v>1954</v>
          </cell>
        </row>
        <row r="88">
          <cell r="A88">
            <v>1955</v>
          </cell>
        </row>
        <row r="89">
          <cell r="A89">
            <v>1956</v>
          </cell>
          <cell r="B89">
            <v>22</v>
          </cell>
        </row>
        <row r="90">
          <cell r="A90">
            <v>1957</v>
          </cell>
          <cell r="B90">
            <v>45</v>
          </cell>
        </row>
        <row r="91">
          <cell r="A91">
            <v>1958</v>
          </cell>
          <cell r="B91">
            <v>420</v>
          </cell>
        </row>
        <row r="92">
          <cell r="A92">
            <v>1959</v>
          </cell>
          <cell r="B92">
            <v>561</v>
          </cell>
        </row>
        <row r="93">
          <cell r="A93">
            <v>1960</v>
          </cell>
          <cell r="B93">
            <v>663</v>
          </cell>
        </row>
        <row r="94">
          <cell r="A94">
            <v>1961</v>
          </cell>
          <cell r="B94">
            <v>763</v>
          </cell>
        </row>
        <row r="95">
          <cell r="A95">
            <v>1962</v>
          </cell>
          <cell r="B95">
            <v>1503</v>
          </cell>
        </row>
        <row r="96">
          <cell r="A96">
            <v>1963</v>
          </cell>
          <cell r="B96">
            <v>1829</v>
          </cell>
        </row>
        <row r="97">
          <cell r="A97">
            <v>1964</v>
          </cell>
          <cell r="B97">
            <v>2248</v>
          </cell>
        </row>
        <row r="98">
          <cell r="A98">
            <v>1965</v>
          </cell>
          <cell r="B98">
            <v>3159</v>
          </cell>
        </row>
        <row r="99">
          <cell r="A99">
            <v>1966</v>
          </cell>
          <cell r="B99">
            <v>3234</v>
          </cell>
        </row>
        <row r="100">
          <cell r="A100">
            <v>1967</v>
          </cell>
          <cell r="B100">
            <v>2346</v>
          </cell>
        </row>
        <row r="101">
          <cell r="A101">
            <v>1968</v>
          </cell>
          <cell r="B101">
            <v>2632</v>
          </cell>
        </row>
        <row r="102">
          <cell r="A102">
            <v>1969</v>
          </cell>
          <cell r="B102">
            <v>2268</v>
          </cell>
        </row>
        <row r="103">
          <cell r="A103">
            <v>1970</v>
          </cell>
          <cell r="B103">
            <v>2908</v>
          </cell>
        </row>
        <row r="104">
          <cell r="A104">
            <v>1971</v>
          </cell>
          <cell r="B104">
            <v>2305</v>
          </cell>
        </row>
        <row r="105">
          <cell r="A105">
            <v>1972</v>
          </cell>
          <cell r="B105">
            <v>1813</v>
          </cell>
        </row>
        <row r="106">
          <cell r="A106">
            <v>1973</v>
          </cell>
          <cell r="B106">
            <v>3676</v>
          </cell>
        </row>
        <row r="107">
          <cell r="A107">
            <v>1974</v>
          </cell>
          <cell r="B107">
            <v>1306</v>
          </cell>
        </row>
        <row r="108">
          <cell r="A108">
            <v>1975</v>
          </cell>
          <cell r="B108">
            <v>1394</v>
          </cell>
        </row>
        <row r="109">
          <cell r="A109">
            <v>1976</v>
          </cell>
          <cell r="B109">
            <v>1588</v>
          </cell>
        </row>
        <row r="110">
          <cell r="A110">
            <v>1977</v>
          </cell>
          <cell r="B110">
            <v>2816</v>
          </cell>
        </row>
        <row r="111">
          <cell r="A111">
            <v>1978</v>
          </cell>
          <cell r="B111">
            <v>2571</v>
          </cell>
        </row>
        <row r="112">
          <cell r="A112">
            <v>1979</v>
          </cell>
          <cell r="B112">
            <v>3265</v>
          </cell>
        </row>
        <row r="113">
          <cell r="A113">
            <v>1980</v>
          </cell>
          <cell r="B113">
            <v>2867</v>
          </cell>
        </row>
        <row r="114">
          <cell r="A114">
            <v>1981</v>
          </cell>
          <cell r="B114">
            <v>3469</v>
          </cell>
        </row>
        <row r="115">
          <cell r="A115">
            <v>1982</v>
          </cell>
          <cell r="B115">
            <v>3757</v>
          </cell>
        </row>
        <row r="116">
          <cell r="A116">
            <v>1983</v>
          </cell>
          <cell r="B116">
            <v>4648</v>
          </cell>
        </row>
        <row r="117">
          <cell r="A117">
            <v>1984</v>
          </cell>
          <cell r="B117">
            <v>6010</v>
          </cell>
        </row>
        <row r="118">
          <cell r="A118">
            <v>1985</v>
          </cell>
          <cell r="B118">
            <v>5967</v>
          </cell>
        </row>
        <row r="119">
          <cell r="A119">
            <v>1986</v>
          </cell>
          <cell r="B119">
            <v>6811</v>
          </cell>
        </row>
        <row r="120">
          <cell r="A120">
            <v>1987</v>
          </cell>
          <cell r="B120">
            <v>8659</v>
          </cell>
        </row>
        <row r="121">
          <cell r="A121">
            <v>1988</v>
          </cell>
          <cell r="B121">
            <v>7965</v>
          </cell>
        </row>
        <row r="122">
          <cell r="A122">
            <v>1989</v>
          </cell>
          <cell r="B122">
            <v>12605</v>
          </cell>
        </row>
        <row r="123">
          <cell r="A123">
            <v>1990</v>
          </cell>
          <cell r="B123">
            <v>13777</v>
          </cell>
        </row>
        <row r="124">
          <cell r="A124">
            <v>1991</v>
          </cell>
          <cell r="B124">
            <v>16134</v>
          </cell>
        </row>
        <row r="125">
          <cell r="A125">
            <v>1992</v>
          </cell>
          <cell r="B125">
            <v>18117</v>
          </cell>
        </row>
        <row r="126">
          <cell r="A126">
            <v>1993</v>
          </cell>
          <cell r="B126">
            <v>21069</v>
          </cell>
        </row>
        <row r="127">
          <cell r="A127">
            <v>1994</v>
          </cell>
          <cell r="B127">
            <v>26843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捕獲"/>
      <sheetName val="被害"/>
      <sheetName val="生活環"/>
      <sheetName val="表2"/>
      <sheetName val="結果"/>
      <sheetName val="fig.4"/>
      <sheetName val="fig.5"/>
      <sheetName val="fig.6"/>
      <sheetName val="fig.7"/>
      <sheetName val="fig.8"/>
    </sheetNames>
    <sheetDataSet>
      <sheetData sheetId="0">
        <row r="7">
          <cell r="B7">
            <v>110002</v>
          </cell>
        </row>
        <row r="8">
          <cell r="B8">
            <v>116996</v>
          </cell>
        </row>
        <row r="9">
          <cell r="B9">
            <v>129166</v>
          </cell>
        </row>
        <row r="10">
          <cell r="B10">
            <v>87864</v>
          </cell>
        </row>
        <row r="11">
          <cell r="B11">
            <v>60938</v>
          </cell>
        </row>
        <row r="12">
          <cell r="B12">
            <v>69496</v>
          </cell>
        </row>
        <row r="13">
          <cell r="B13">
            <v>31711</v>
          </cell>
        </row>
        <row r="14">
          <cell r="B14">
            <v>27841</v>
          </cell>
        </row>
        <row r="15">
          <cell r="B15">
            <v>25012</v>
          </cell>
        </row>
        <row r="16">
          <cell r="B16">
            <v>15429</v>
          </cell>
        </row>
        <row r="24">
          <cell r="B24" t="str">
            <v>←</v>
          </cell>
        </row>
        <row r="35">
          <cell r="B35" t="str">
            <v>←</v>
          </cell>
        </row>
        <row r="39">
          <cell r="B39">
            <v>383</v>
          </cell>
        </row>
        <row r="40">
          <cell r="B40">
            <v>255</v>
          </cell>
        </row>
        <row r="41">
          <cell r="B41">
            <v>179</v>
          </cell>
        </row>
        <row r="42">
          <cell r="B42">
            <v>489</v>
          </cell>
        </row>
        <row r="43">
          <cell r="B43">
            <v>258</v>
          </cell>
        </row>
        <row r="44">
          <cell r="B44">
            <v>183</v>
          </cell>
        </row>
        <row r="45">
          <cell r="B45">
            <v>62</v>
          </cell>
        </row>
        <row r="46">
          <cell r="B46">
            <v>54</v>
          </cell>
        </row>
        <row r="47">
          <cell r="B47">
            <v>16</v>
          </cell>
        </row>
        <row r="48">
          <cell r="B48">
            <v>34</v>
          </cell>
        </row>
        <row r="49">
          <cell r="B49">
            <v>107</v>
          </cell>
        </row>
        <row r="50">
          <cell r="B50">
            <v>57</v>
          </cell>
        </row>
        <row r="51">
          <cell r="B51">
            <v>48</v>
          </cell>
        </row>
        <row r="52">
          <cell r="B52">
            <v>42</v>
          </cell>
        </row>
        <row r="53">
          <cell r="B53">
            <v>16</v>
          </cell>
        </row>
        <row r="54">
          <cell r="B54" t="str">
            <v>←</v>
          </cell>
        </row>
        <row r="89">
          <cell r="B89">
            <v>22</v>
          </cell>
        </row>
        <row r="90">
          <cell r="B90">
            <v>45</v>
          </cell>
        </row>
        <row r="91">
          <cell r="B91">
            <v>420</v>
          </cell>
        </row>
        <row r="92">
          <cell r="B92">
            <v>561</v>
          </cell>
        </row>
        <row r="93">
          <cell r="B93">
            <v>663</v>
          </cell>
        </row>
        <row r="94">
          <cell r="B94">
            <v>763</v>
          </cell>
        </row>
        <row r="95">
          <cell r="B95">
            <v>1503</v>
          </cell>
        </row>
        <row r="96">
          <cell r="B96">
            <v>1829</v>
          </cell>
        </row>
        <row r="97">
          <cell r="B97">
            <v>2248</v>
          </cell>
        </row>
        <row r="98">
          <cell r="B98">
            <v>3159</v>
          </cell>
        </row>
        <row r="99">
          <cell r="B99">
            <v>3234</v>
          </cell>
        </row>
        <row r="100">
          <cell r="B100">
            <v>2346</v>
          </cell>
        </row>
        <row r="101">
          <cell r="B101">
            <v>2632</v>
          </cell>
        </row>
        <row r="102">
          <cell r="B102">
            <v>2268</v>
          </cell>
        </row>
        <row r="103">
          <cell r="B103">
            <v>2908</v>
          </cell>
        </row>
        <row r="104">
          <cell r="B104">
            <v>2305</v>
          </cell>
        </row>
        <row r="105">
          <cell r="B105">
            <v>1813</v>
          </cell>
        </row>
        <row r="106">
          <cell r="B106">
            <v>3676</v>
          </cell>
        </row>
        <row r="107">
          <cell r="B107">
            <v>1306</v>
          </cell>
        </row>
        <row r="108">
          <cell r="B108">
            <v>1394</v>
          </cell>
        </row>
        <row r="109">
          <cell r="B109">
            <v>1588</v>
          </cell>
        </row>
        <row r="110">
          <cell r="B110">
            <v>2816</v>
          </cell>
        </row>
        <row r="111">
          <cell r="B111">
            <v>2571</v>
          </cell>
        </row>
        <row r="112">
          <cell r="B112">
            <v>3265</v>
          </cell>
        </row>
        <row r="113">
          <cell r="B113">
            <v>2867</v>
          </cell>
        </row>
        <row r="114">
          <cell r="B114">
            <v>3469</v>
          </cell>
        </row>
        <row r="115">
          <cell r="B115">
            <v>3757</v>
          </cell>
        </row>
        <row r="116">
          <cell r="B116">
            <v>4648</v>
          </cell>
        </row>
        <row r="117">
          <cell r="B117">
            <v>6010</v>
          </cell>
        </row>
        <row r="118">
          <cell r="B118">
            <v>5967</v>
          </cell>
        </row>
        <row r="119">
          <cell r="B119">
            <v>6811</v>
          </cell>
        </row>
        <row r="120">
          <cell r="B120">
            <v>8659</v>
          </cell>
        </row>
        <row r="121">
          <cell r="B121">
            <v>7965</v>
          </cell>
        </row>
        <row r="122">
          <cell r="B122">
            <v>12605</v>
          </cell>
        </row>
        <row r="123">
          <cell r="B123">
            <v>13777</v>
          </cell>
        </row>
        <row r="124">
          <cell r="B124">
            <v>16134</v>
          </cell>
        </row>
        <row r="125">
          <cell r="B125">
            <v>18117</v>
          </cell>
        </row>
        <row r="126">
          <cell r="B126">
            <v>21069</v>
          </cell>
        </row>
        <row r="127">
          <cell r="B127">
            <v>26843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作表用"/>
      <sheetName val="fig1"/>
      <sheetName val="fig2-2"/>
      <sheetName val="fig3"/>
      <sheetName val="fig4"/>
      <sheetName val="図3"/>
      <sheetName val="表1"/>
      <sheetName val="Table2"/>
      <sheetName val="Table3"/>
      <sheetName val="図６"/>
      <sheetName val="表２"/>
      <sheetName val="図7"/>
      <sheetName val="図9"/>
      <sheetName val="図10"/>
      <sheetName val="表7"/>
      <sheetName val="Table5"/>
      <sheetName val="d3ｰ5"/>
      <sheetName val="図11"/>
      <sheetName val="fig12"/>
      <sheetName val="fig16"/>
      <sheetName val="fig13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104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4" sqref="J4:L55"/>
    </sheetView>
  </sheetViews>
  <sheetFormatPr defaultColWidth="9.00390625" defaultRowHeight="13.5"/>
  <cols>
    <col min="1" max="1" width="5.25390625" style="0" customWidth="1"/>
    <col min="2" max="4" width="6.50390625" style="0" customWidth="1"/>
    <col min="5" max="5" width="3.875" style="0" customWidth="1"/>
    <col min="6" max="8" width="4.625" style="0" customWidth="1"/>
    <col min="9" max="9" width="3.25390625" style="0" customWidth="1"/>
    <col min="10" max="12" width="5.125" style="0" customWidth="1"/>
  </cols>
  <sheetData>
    <row r="1" spans="2:5" ht="13.5">
      <c r="B1" t="s">
        <v>123</v>
      </c>
      <c r="C1" t="s">
        <v>124</v>
      </c>
      <c r="E1" t="s">
        <v>125</v>
      </c>
    </row>
    <row r="2" spans="2:5" ht="13.5">
      <c r="B2" s="6">
        <v>0.8</v>
      </c>
      <c r="C2">
        <f>LN(B2)</f>
        <v>-0.2231435513142097</v>
      </c>
      <c r="D2">
        <f>C2</f>
        <v>-0.2231435513142097</v>
      </c>
      <c r="E2" s="6">
        <v>0.1</v>
      </c>
    </row>
    <row r="3" spans="1:10" ht="13.5">
      <c r="A3" t="s">
        <v>126</v>
      </c>
      <c r="B3" s="6">
        <f>COUNTIF(B5:B104,"&gt;=1")+1</f>
        <v>38</v>
      </c>
      <c r="C3" s="6">
        <f>COUNTIF(C5:C104,"&gt;=1")+1</f>
        <v>38</v>
      </c>
      <c r="D3" s="6">
        <f>COUNTIF(D5:D104,"&gt;=1")+1</f>
        <v>37</v>
      </c>
      <c r="E3" s="6"/>
      <c r="J3" t="s">
        <v>127</v>
      </c>
    </row>
    <row r="4" spans="2:12" ht="13.5">
      <c r="B4" t="s">
        <v>0</v>
      </c>
      <c r="C4" t="s">
        <v>1</v>
      </c>
      <c r="D4" t="s">
        <v>2</v>
      </c>
      <c r="F4" t="s">
        <v>0</v>
      </c>
      <c r="G4" t="s">
        <v>1</v>
      </c>
      <c r="H4" t="s">
        <v>2</v>
      </c>
      <c r="J4" t="s">
        <v>0</v>
      </c>
      <c r="K4" t="s">
        <v>1</v>
      </c>
      <c r="L4" t="s">
        <v>2</v>
      </c>
    </row>
    <row r="5" spans="1:12" ht="13.5">
      <c r="A5">
        <v>0</v>
      </c>
      <c r="B5" s="6">
        <v>10000</v>
      </c>
      <c r="C5">
        <v>10000</v>
      </c>
      <c r="D5">
        <v>10000</v>
      </c>
      <c r="F5">
        <v>38</v>
      </c>
      <c r="G5">
        <v>34</v>
      </c>
      <c r="H5">
        <v>36</v>
      </c>
      <c r="J5">
        <f aca="true" t="shared" si="0" ref="J5:J36">COUNTIF(F$4:F$109,"&lt;="&amp;$A5)</f>
        <v>0</v>
      </c>
      <c r="K5">
        <f aca="true" t="shared" si="1" ref="K5:K36">COUNTIF(G$4:G$109,"&lt;="&amp;$A5)</f>
        <v>0</v>
      </c>
      <c r="L5">
        <f aca="true" t="shared" si="2" ref="L5:L36">COUNTIF(H$4:H$109,"&lt;="&amp;$A5)</f>
        <v>0</v>
      </c>
    </row>
    <row r="6" spans="1:12" ht="13.5">
      <c r="A6">
        <f>A5+1</f>
        <v>1</v>
      </c>
      <c r="B6">
        <f>MAX(0.1,INT(B5*B$2))</f>
        <v>8000</v>
      </c>
      <c r="C6">
        <f ca="1">MAX(0.1,INT(C5*EXP(NORMINV(RAND(),C$2,E$2))))</f>
        <v>8200</v>
      </c>
      <c r="D6">
        <f ca="1">MAX(0.1,INT(D5*B$2+SQRT(D5)*(RAND()-0.5)))</f>
        <v>7962</v>
      </c>
      <c r="F6">
        <v>38</v>
      </c>
      <c r="G6">
        <v>35</v>
      </c>
      <c r="H6">
        <v>40</v>
      </c>
      <c r="J6">
        <f t="shared" si="0"/>
        <v>0</v>
      </c>
      <c r="K6">
        <f t="shared" si="1"/>
        <v>0</v>
      </c>
      <c r="L6">
        <f t="shared" si="2"/>
        <v>0</v>
      </c>
    </row>
    <row r="7" spans="1:12" ht="13.5">
      <c r="A7">
        <f aca="true" t="shared" si="3" ref="A7:A45">A6+1</f>
        <v>2</v>
      </c>
      <c r="B7">
        <f aca="true" t="shared" si="4" ref="B7:B55">MAX(0.1,INT(B6*B$2))</f>
        <v>6400</v>
      </c>
      <c r="C7">
        <f aca="true" ca="1" t="shared" si="5" ref="C7:C55">MAX(0.1,INT(C6*EXP(NORMINV(RAND(),C$2,E$2))))</f>
        <v>6393</v>
      </c>
      <c r="D7">
        <f aca="true" ca="1" t="shared" si="6" ref="D7:D55">MAX(0.1,INT(D6*B$2+SQRT(D6)*(RAND()-0.5)))</f>
        <v>6372</v>
      </c>
      <c r="F7">
        <v>38</v>
      </c>
      <c r="G7">
        <v>38</v>
      </c>
      <c r="H7">
        <v>38</v>
      </c>
      <c r="J7">
        <f t="shared" si="0"/>
        <v>0</v>
      </c>
      <c r="K7">
        <f t="shared" si="1"/>
        <v>0</v>
      </c>
      <c r="L7">
        <f t="shared" si="2"/>
        <v>0</v>
      </c>
    </row>
    <row r="8" spans="1:12" ht="13.5">
      <c r="A8">
        <f t="shared" si="3"/>
        <v>3</v>
      </c>
      <c r="B8">
        <f t="shared" si="4"/>
        <v>5120</v>
      </c>
      <c r="C8">
        <f ca="1" t="shared" si="5"/>
        <v>4700</v>
      </c>
      <c r="D8">
        <f ca="1" t="shared" si="6"/>
        <v>5063</v>
      </c>
      <c r="F8">
        <v>38</v>
      </c>
      <c r="G8">
        <v>38</v>
      </c>
      <c r="H8">
        <v>39</v>
      </c>
      <c r="J8">
        <f t="shared" si="0"/>
        <v>0</v>
      </c>
      <c r="K8">
        <f t="shared" si="1"/>
        <v>0</v>
      </c>
      <c r="L8">
        <f t="shared" si="2"/>
        <v>0</v>
      </c>
    </row>
    <row r="9" spans="1:12" ht="13.5">
      <c r="A9">
        <f t="shared" si="3"/>
        <v>4</v>
      </c>
      <c r="B9">
        <f t="shared" si="4"/>
        <v>4096</v>
      </c>
      <c r="C9">
        <f ca="1" t="shared" si="5"/>
        <v>3876</v>
      </c>
      <c r="D9">
        <f ca="1" t="shared" si="6"/>
        <v>4032</v>
      </c>
      <c r="F9">
        <v>38</v>
      </c>
      <c r="G9">
        <v>36</v>
      </c>
      <c r="H9">
        <v>37</v>
      </c>
      <c r="J9">
        <f t="shared" si="0"/>
        <v>0</v>
      </c>
      <c r="K9">
        <f t="shared" si="1"/>
        <v>0</v>
      </c>
      <c r="L9">
        <f t="shared" si="2"/>
        <v>0</v>
      </c>
    </row>
    <row r="10" spans="1:12" ht="13.5">
      <c r="A10">
        <f t="shared" si="3"/>
        <v>5</v>
      </c>
      <c r="B10">
        <f t="shared" si="4"/>
        <v>3276</v>
      </c>
      <c r="C10">
        <f ca="1" t="shared" si="5"/>
        <v>3092</v>
      </c>
      <c r="D10">
        <f ca="1" t="shared" si="6"/>
        <v>3195</v>
      </c>
      <c r="F10">
        <v>38</v>
      </c>
      <c r="G10">
        <v>39</v>
      </c>
      <c r="H10">
        <v>39</v>
      </c>
      <c r="J10">
        <f t="shared" si="0"/>
        <v>0</v>
      </c>
      <c r="K10">
        <f t="shared" si="1"/>
        <v>0</v>
      </c>
      <c r="L10">
        <f t="shared" si="2"/>
        <v>0</v>
      </c>
    </row>
    <row r="11" spans="1:12" ht="13.5">
      <c r="A11">
        <f t="shared" si="3"/>
        <v>6</v>
      </c>
      <c r="B11">
        <f t="shared" si="4"/>
        <v>2620</v>
      </c>
      <c r="C11">
        <f ca="1" t="shared" si="5"/>
        <v>2616</v>
      </c>
      <c r="D11">
        <f ca="1" t="shared" si="6"/>
        <v>2568</v>
      </c>
      <c r="F11">
        <v>38</v>
      </c>
      <c r="G11">
        <v>40</v>
      </c>
      <c r="H11">
        <v>38</v>
      </c>
      <c r="J11">
        <f t="shared" si="0"/>
        <v>0</v>
      </c>
      <c r="K11">
        <f t="shared" si="1"/>
        <v>0</v>
      </c>
      <c r="L11">
        <f t="shared" si="2"/>
        <v>0</v>
      </c>
    </row>
    <row r="12" spans="1:12" ht="13.5">
      <c r="A12">
        <f t="shared" si="3"/>
        <v>7</v>
      </c>
      <c r="B12">
        <f t="shared" si="4"/>
        <v>2096</v>
      </c>
      <c r="C12">
        <f ca="1" t="shared" si="5"/>
        <v>1861</v>
      </c>
      <c r="D12">
        <f ca="1" t="shared" si="6"/>
        <v>2059</v>
      </c>
      <c r="F12">
        <v>38</v>
      </c>
      <c r="G12">
        <v>38</v>
      </c>
      <c r="H12">
        <v>40</v>
      </c>
      <c r="J12">
        <f t="shared" si="0"/>
        <v>0</v>
      </c>
      <c r="K12">
        <f t="shared" si="1"/>
        <v>0</v>
      </c>
      <c r="L12">
        <f t="shared" si="2"/>
        <v>0</v>
      </c>
    </row>
    <row r="13" spans="1:12" ht="13.5">
      <c r="A13">
        <f t="shared" si="3"/>
        <v>8</v>
      </c>
      <c r="B13">
        <f t="shared" si="4"/>
        <v>1676</v>
      </c>
      <c r="C13">
        <f ca="1" t="shared" si="5"/>
        <v>1317</v>
      </c>
      <c r="D13">
        <f ca="1" t="shared" si="6"/>
        <v>1657</v>
      </c>
      <c r="F13">
        <v>38</v>
      </c>
      <c r="G13">
        <v>35</v>
      </c>
      <c r="H13">
        <v>37</v>
      </c>
      <c r="J13">
        <f t="shared" si="0"/>
        <v>0</v>
      </c>
      <c r="K13">
        <f t="shared" si="1"/>
        <v>0</v>
      </c>
      <c r="L13">
        <f t="shared" si="2"/>
        <v>0</v>
      </c>
    </row>
    <row r="14" spans="1:12" ht="13.5">
      <c r="A14">
        <f t="shared" si="3"/>
        <v>9</v>
      </c>
      <c r="B14">
        <f t="shared" si="4"/>
        <v>1340</v>
      </c>
      <c r="C14">
        <f ca="1" t="shared" si="5"/>
        <v>1012</v>
      </c>
      <c r="D14">
        <f ca="1" t="shared" si="6"/>
        <v>1334</v>
      </c>
      <c r="F14">
        <v>38</v>
      </c>
      <c r="G14">
        <v>35</v>
      </c>
      <c r="H14">
        <v>36</v>
      </c>
      <c r="J14">
        <f t="shared" si="0"/>
        <v>0</v>
      </c>
      <c r="K14">
        <f t="shared" si="1"/>
        <v>0</v>
      </c>
      <c r="L14">
        <f t="shared" si="2"/>
        <v>0</v>
      </c>
    </row>
    <row r="15" spans="1:12" ht="13.5">
      <c r="A15">
        <f t="shared" si="3"/>
        <v>10</v>
      </c>
      <c r="B15">
        <f t="shared" si="4"/>
        <v>1072</v>
      </c>
      <c r="C15">
        <f ca="1" t="shared" si="5"/>
        <v>781</v>
      </c>
      <c r="D15">
        <f ca="1" t="shared" si="6"/>
        <v>1062</v>
      </c>
      <c r="F15">
        <v>38</v>
      </c>
      <c r="G15">
        <v>38</v>
      </c>
      <c r="H15">
        <v>36</v>
      </c>
      <c r="J15">
        <f t="shared" si="0"/>
        <v>0</v>
      </c>
      <c r="K15">
        <f t="shared" si="1"/>
        <v>0</v>
      </c>
      <c r="L15">
        <f t="shared" si="2"/>
        <v>0</v>
      </c>
    </row>
    <row r="16" spans="1:12" ht="13.5">
      <c r="A16">
        <f t="shared" si="3"/>
        <v>11</v>
      </c>
      <c r="B16">
        <f t="shared" si="4"/>
        <v>857</v>
      </c>
      <c r="C16">
        <f ca="1" t="shared" si="5"/>
        <v>604</v>
      </c>
      <c r="D16">
        <f ca="1" t="shared" si="6"/>
        <v>858</v>
      </c>
      <c r="F16">
        <v>38</v>
      </c>
      <c r="G16">
        <v>35</v>
      </c>
      <c r="H16">
        <v>37</v>
      </c>
      <c r="J16">
        <f t="shared" si="0"/>
        <v>0</v>
      </c>
      <c r="K16">
        <f t="shared" si="1"/>
        <v>0</v>
      </c>
      <c r="L16">
        <f t="shared" si="2"/>
        <v>0</v>
      </c>
    </row>
    <row r="17" spans="1:12" ht="13.5">
      <c r="A17">
        <f t="shared" si="3"/>
        <v>12</v>
      </c>
      <c r="B17">
        <f t="shared" si="4"/>
        <v>685</v>
      </c>
      <c r="C17">
        <f ca="1" t="shared" si="5"/>
        <v>499</v>
      </c>
      <c r="D17">
        <f ca="1" t="shared" si="6"/>
        <v>682</v>
      </c>
      <c r="F17">
        <v>38</v>
      </c>
      <c r="G17">
        <v>37</v>
      </c>
      <c r="H17">
        <v>38</v>
      </c>
      <c r="J17">
        <f t="shared" si="0"/>
        <v>0</v>
      </c>
      <c r="K17">
        <f t="shared" si="1"/>
        <v>0</v>
      </c>
      <c r="L17">
        <f t="shared" si="2"/>
        <v>0</v>
      </c>
    </row>
    <row r="18" spans="1:12" ht="13.5">
      <c r="A18">
        <f t="shared" si="3"/>
        <v>13</v>
      </c>
      <c r="B18">
        <f t="shared" si="4"/>
        <v>548</v>
      </c>
      <c r="C18">
        <f ca="1" t="shared" si="5"/>
        <v>428</v>
      </c>
      <c r="D18">
        <f ca="1" t="shared" si="6"/>
        <v>545</v>
      </c>
      <c r="F18">
        <v>38</v>
      </c>
      <c r="G18">
        <v>41</v>
      </c>
      <c r="H18">
        <v>40</v>
      </c>
      <c r="J18">
        <f t="shared" si="0"/>
        <v>0</v>
      </c>
      <c r="K18">
        <f t="shared" si="1"/>
        <v>0</v>
      </c>
      <c r="L18">
        <f t="shared" si="2"/>
        <v>0</v>
      </c>
    </row>
    <row r="19" spans="1:12" ht="13.5">
      <c r="A19">
        <f t="shared" si="3"/>
        <v>14</v>
      </c>
      <c r="B19">
        <f t="shared" si="4"/>
        <v>438</v>
      </c>
      <c r="C19">
        <f ca="1" t="shared" si="5"/>
        <v>372</v>
      </c>
      <c r="D19">
        <f ca="1" t="shared" si="6"/>
        <v>443</v>
      </c>
      <c r="F19">
        <v>38</v>
      </c>
      <c r="G19">
        <v>39</v>
      </c>
      <c r="H19">
        <v>37</v>
      </c>
      <c r="J19">
        <f t="shared" si="0"/>
        <v>0</v>
      </c>
      <c r="K19">
        <f t="shared" si="1"/>
        <v>0</v>
      </c>
      <c r="L19">
        <f t="shared" si="2"/>
        <v>0</v>
      </c>
    </row>
    <row r="20" spans="1:12" ht="13.5">
      <c r="A20">
        <f t="shared" si="3"/>
        <v>15</v>
      </c>
      <c r="B20">
        <f t="shared" si="4"/>
        <v>350</v>
      </c>
      <c r="C20">
        <f ca="1" t="shared" si="5"/>
        <v>257</v>
      </c>
      <c r="D20">
        <f ca="1" t="shared" si="6"/>
        <v>360</v>
      </c>
      <c r="F20">
        <v>38</v>
      </c>
      <c r="G20">
        <v>37</v>
      </c>
      <c r="H20">
        <v>38</v>
      </c>
      <c r="J20">
        <f t="shared" si="0"/>
        <v>0</v>
      </c>
      <c r="K20">
        <f t="shared" si="1"/>
        <v>0</v>
      </c>
      <c r="L20">
        <f t="shared" si="2"/>
        <v>0</v>
      </c>
    </row>
    <row r="21" spans="1:12" ht="13.5">
      <c r="A21">
        <f t="shared" si="3"/>
        <v>16</v>
      </c>
      <c r="B21">
        <f t="shared" si="4"/>
        <v>280</v>
      </c>
      <c r="C21">
        <f ca="1" t="shared" si="5"/>
        <v>197</v>
      </c>
      <c r="D21">
        <f ca="1" t="shared" si="6"/>
        <v>292</v>
      </c>
      <c r="F21">
        <v>38</v>
      </c>
      <c r="G21">
        <v>41</v>
      </c>
      <c r="H21">
        <v>37</v>
      </c>
      <c r="J21">
        <f t="shared" si="0"/>
        <v>0</v>
      </c>
      <c r="K21">
        <f t="shared" si="1"/>
        <v>0</v>
      </c>
      <c r="L21">
        <f t="shared" si="2"/>
        <v>0</v>
      </c>
    </row>
    <row r="22" spans="1:12" ht="13.5">
      <c r="A22">
        <f t="shared" si="3"/>
        <v>17</v>
      </c>
      <c r="B22">
        <f t="shared" si="4"/>
        <v>224</v>
      </c>
      <c r="C22">
        <f ca="1" t="shared" si="5"/>
        <v>138</v>
      </c>
      <c r="D22">
        <f ca="1" t="shared" si="6"/>
        <v>237</v>
      </c>
      <c r="F22">
        <v>38</v>
      </c>
      <c r="G22">
        <v>39</v>
      </c>
      <c r="H22">
        <v>39</v>
      </c>
      <c r="J22">
        <f t="shared" si="0"/>
        <v>0</v>
      </c>
      <c r="K22">
        <f t="shared" si="1"/>
        <v>0</v>
      </c>
      <c r="L22">
        <f t="shared" si="2"/>
        <v>0</v>
      </c>
    </row>
    <row r="23" spans="1:12" ht="13.5">
      <c r="A23">
        <f t="shared" si="3"/>
        <v>18</v>
      </c>
      <c r="B23">
        <f t="shared" si="4"/>
        <v>179</v>
      </c>
      <c r="C23">
        <f ca="1" t="shared" si="5"/>
        <v>119</v>
      </c>
      <c r="D23">
        <f ca="1" t="shared" si="6"/>
        <v>193</v>
      </c>
      <c r="F23">
        <v>38</v>
      </c>
      <c r="G23">
        <v>38</v>
      </c>
      <c r="H23">
        <v>38</v>
      </c>
      <c r="J23">
        <f t="shared" si="0"/>
        <v>0</v>
      </c>
      <c r="K23">
        <f t="shared" si="1"/>
        <v>0</v>
      </c>
      <c r="L23">
        <f t="shared" si="2"/>
        <v>0</v>
      </c>
    </row>
    <row r="24" spans="1:12" ht="13.5">
      <c r="A24">
        <f t="shared" si="3"/>
        <v>19</v>
      </c>
      <c r="B24">
        <f t="shared" si="4"/>
        <v>143</v>
      </c>
      <c r="C24">
        <f ca="1" t="shared" si="5"/>
        <v>96</v>
      </c>
      <c r="D24">
        <f ca="1" t="shared" si="6"/>
        <v>154</v>
      </c>
      <c r="F24">
        <v>38</v>
      </c>
      <c r="G24">
        <v>35</v>
      </c>
      <c r="H24">
        <v>36</v>
      </c>
      <c r="J24">
        <f t="shared" si="0"/>
        <v>0</v>
      </c>
      <c r="K24">
        <f t="shared" si="1"/>
        <v>0</v>
      </c>
      <c r="L24">
        <f t="shared" si="2"/>
        <v>0</v>
      </c>
    </row>
    <row r="25" spans="1:12" ht="13.5">
      <c r="A25">
        <f t="shared" si="3"/>
        <v>20</v>
      </c>
      <c r="B25">
        <f t="shared" si="4"/>
        <v>114</v>
      </c>
      <c r="C25">
        <f ca="1" t="shared" si="5"/>
        <v>80</v>
      </c>
      <c r="D25">
        <f ca="1" t="shared" si="6"/>
        <v>123</v>
      </c>
      <c r="F25">
        <v>38</v>
      </c>
      <c r="G25">
        <v>38</v>
      </c>
      <c r="H25">
        <v>40</v>
      </c>
      <c r="J25">
        <f t="shared" si="0"/>
        <v>0</v>
      </c>
      <c r="K25">
        <f t="shared" si="1"/>
        <v>0</v>
      </c>
      <c r="L25">
        <f t="shared" si="2"/>
        <v>0</v>
      </c>
    </row>
    <row r="26" spans="1:12" ht="13.5">
      <c r="A26">
        <f t="shared" si="3"/>
        <v>21</v>
      </c>
      <c r="B26">
        <f t="shared" si="4"/>
        <v>91</v>
      </c>
      <c r="C26">
        <f ca="1" t="shared" si="5"/>
        <v>79</v>
      </c>
      <c r="D26">
        <f ca="1" t="shared" si="6"/>
        <v>99</v>
      </c>
      <c r="F26">
        <v>38</v>
      </c>
      <c r="G26">
        <v>39</v>
      </c>
      <c r="H26">
        <v>37</v>
      </c>
      <c r="J26">
        <f t="shared" si="0"/>
        <v>0</v>
      </c>
      <c r="K26">
        <f t="shared" si="1"/>
        <v>0</v>
      </c>
      <c r="L26">
        <f t="shared" si="2"/>
        <v>0</v>
      </c>
    </row>
    <row r="27" spans="1:12" ht="13.5">
      <c r="A27">
        <f t="shared" si="3"/>
        <v>22</v>
      </c>
      <c r="B27">
        <f t="shared" si="4"/>
        <v>72</v>
      </c>
      <c r="C27">
        <f ca="1" t="shared" si="5"/>
        <v>73</v>
      </c>
      <c r="D27">
        <f ca="1" t="shared" si="6"/>
        <v>77</v>
      </c>
      <c r="F27">
        <v>38</v>
      </c>
      <c r="G27">
        <v>39</v>
      </c>
      <c r="H27">
        <v>37</v>
      </c>
      <c r="J27">
        <f t="shared" si="0"/>
        <v>0</v>
      </c>
      <c r="K27">
        <f t="shared" si="1"/>
        <v>0</v>
      </c>
      <c r="L27">
        <f t="shared" si="2"/>
        <v>0</v>
      </c>
    </row>
    <row r="28" spans="1:12" ht="13.5">
      <c r="A28">
        <f t="shared" si="3"/>
        <v>23</v>
      </c>
      <c r="B28">
        <f t="shared" si="4"/>
        <v>57</v>
      </c>
      <c r="C28">
        <f ca="1" t="shared" si="5"/>
        <v>49</v>
      </c>
      <c r="D28">
        <f ca="1" t="shared" si="6"/>
        <v>61</v>
      </c>
      <c r="F28">
        <v>38</v>
      </c>
      <c r="G28">
        <v>37</v>
      </c>
      <c r="H28">
        <v>36</v>
      </c>
      <c r="J28">
        <f t="shared" si="0"/>
        <v>0</v>
      </c>
      <c r="K28">
        <f t="shared" si="1"/>
        <v>0</v>
      </c>
      <c r="L28">
        <f t="shared" si="2"/>
        <v>0</v>
      </c>
    </row>
    <row r="29" spans="1:12" ht="13.5">
      <c r="A29">
        <f t="shared" si="3"/>
        <v>24</v>
      </c>
      <c r="B29">
        <f t="shared" si="4"/>
        <v>45</v>
      </c>
      <c r="C29">
        <f ca="1" t="shared" si="5"/>
        <v>38</v>
      </c>
      <c r="D29">
        <f ca="1" t="shared" si="6"/>
        <v>45</v>
      </c>
      <c r="F29">
        <v>38</v>
      </c>
      <c r="G29">
        <v>37</v>
      </c>
      <c r="H29">
        <v>36</v>
      </c>
      <c r="J29">
        <f t="shared" si="0"/>
        <v>0</v>
      </c>
      <c r="K29">
        <f t="shared" si="1"/>
        <v>0</v>
      </c>
      <c r="L29">
        <f t="shared" si="2"/>
        <v>0</v>
      </c>
    </row>
    <row r="30" spans="1:12" ht="13.5">
      <c r="A30">
        <f t="shared" si="3"/>
        <v>25</v>
      </c>
      <c r="B30">
        <f t="shared" si="4"/>
        <v>36</v>
      </c>
      <c r="C30">
        <f ca="1" t="shared" si="5"/>
        <v>33</v>
      </c>
      <c r="D30">
        <f ca="1" t="shared" si="6"/>
        <v>37</v>
      </c>
      <c r="F30">
        <v>38</v>
      </c>
      <c r="G30">
        <v>36</v>
      </c>
      <c r="H30">
        <v>38</v>
      </c>
      <c r="J30">
        <f t="shared" si="0"/>
        <v>0</v>
      </c>
      <c r="K30">
        <f t="shared" si="1"/>
        <v>0</v>
      </c>
      <c r="L30">
        <f t="shared" si="2"/>
        <v>0</v>
      </c>
    </row>
    <row r="31" spans="1:12" ht="13.5">
      <c r="A31">
        <f t="shared" si="3"/>
        <v>26</v>
      </c>
      <c r="B31">
        <f t="shared" si="4"/>
        <v>28</v>
      </c>
      <c r="C31">
        <f ca="1" t="shared" si="5"/>
        <v>27</v>
      </c>
      <c r="D31">
        <f ca="1" t="shared" si="6"/>
        <v>27</v>
      </c>
      <c r="F31">
        <v>38</v>
      </c>
      <c r="G31">
        <v>35</v>
      </c>
      <c r="H31">
        <v>37</v>
      </c>
      <c r="J31">
        <f t="shared" si="0"/>
        <v>0</v>
      </c>
      <c r="K31">
        <f t="shared" si="1"/>
        <v>0</v>
      </c>
      <c r="L31">
        <f t="shared" si="2"/>
        <v>0</v>
      </c>
    </row>
    <row r="32" spans="1:12" ht="13.5">
      <c r="A32">
        <f t="shared" si="3"/>
        <v>27</v>
      </c>
      <c r="B32">
        <f t="shared" si="4"/>
        <v>22</v>
      </c>
      <c r="C32">
        <f ca="1" t="shared" si="5"/>
        <v>22</v>
      </c>
      <c r="D32">
        <f ca="1" t="shared" si="6"/>
        <v>21</v>
      </c>
      <c r="F32">
        <v>38</v>
      </c>
      <c r="G32">
        <v>39</v>
      </c>
      <c r="H32">
        <v>42</v>
      </c>
      <c r="J32">
        <f t="shared" si="0"/>
        <v>0</v>
      </c>
      <c r="K32">
        <f t="shared" si="1"/>
        <v>0</v>
      </c>
      <c r="L32">
        <f t="shared" si="2"/>
        <v>0</v>
      </c>
    </row>
    <row r="33" spans="1:12" ht="13.5">
      <c r="A33">
        <f t="shared" si="3"/>
        <v>28</v>
      </c>
      <c r="B33">
        <f t="shared" si="4"/>
        <v>17</v>
      </c>
      <c r="C33">
        <f ca="1" t="shared" si="5"/>
        <v>16</v>
      </c>
      <c r="D33">
        <f ca="1" t="shared" si="6"/>
        <v>16</v>
      </c>
      <c r="F33">
        <v>38</v>
      </c>
      <c r="G33">
        <v>32</v>
      </c>
      <c r="H33">
        <v>39</v>
      </c>
      <c r="J33">
        <f t="shared" si="0"/>
        <v>0</v>
      </c>
      <c r="K33">
        <f t="shared" si="1"/>
        <v>0</v>
      </c>
      <c r="L33">
        <f t="shared" si="2"/>
        <v>0</v>
      </c>
    </row>
    <row r="34" spans="1:12" ht="13.5">
      <c r="A34">
        <f t="shared" si="3"/>
        <v>29</v>
      </c>
      <c r="B34">
        <f t="shared" si="4"/>
        <v>13</v>
      </c>
      <c r="C34">
        <f ca="1" t="shared" si="5"/>
        <v>14</v>
      </c>
      <c r="D34">
        <f ca="1" t="shared" si="6"/>
        <v>12</v>
      </c>
      <c r="F34">
        <v>38</v>
      </c>
      <c r="G34">
        <v>37</v>
      </c>
      <c r="H34">
        <v>35</v>
      </c>
      <c r="J34">
        <f t="shared" si="0"/>
        <v>0</v>
      </c>
      <c r="K34">
        <f t="shared" si="1"/>
        <v>0</v>
      </c>
      <c r="L34">
        <f t="shared" si="2"/>
        <v>0</v>
      </c>
    </row>
    <row r="35" spans="1:12" ht="13.5">
      <c r="A35">
        <f t="shared" si="3"/>
        <v>30</v>
      </c>
      <c r="B35">
        <f t="shared" si="4"/>
        <v>10</v>
      </c>
      <c r="C35">
        <f ca="1" t="shared" si="5"/>
        <v>10</v>
      </c>
      <c r="D35">
        <f ca="1" t="shared" si="6"/>
        <v>9</v>
      </c>
      <c r="F35">
        <v>38</v>
      </c>
      <c r="G35">
        <v>38</v>
      </c>
      <c r="H35">
        <v>35</v>
      </c>
      <c r="J35">
        <f t="shared" si="0"/>
        <v>0</v>
      </c>
      <c r="K35">
        <f t="shared" si="1"/>
        <v>0</v>
      </c>
      <c r="L35">
        <f t="shared" si="2"/>
        <v>0</v>
      </c>
    </row>
    <row r="36" spans="1:12" ht="13.5">
      <c r="A36">
        <f t="shared" si="3"/>
        <v>31</v>
      </c>
      <c r="B36">
        <f t="shared" si="4"/>
        <v>8</v>
      </c>
      <c r="C36">
        <f ca="1" t="shared" si="5"/>
        <v>8</v>
      </c>
      <c r="D36">
        <f ca="1" t="shared" si="6"/>
        <v>7</v>
      </c>
      <c r="F36">
        <v>38</v>
      </c>
      <c r="G36">
        <v>36</v>
      </c>
      <c r="H36">
        <v>40</v>
      </c>
      <c r="J36">
        <f t="shared" si="0"/>
        <v>0</v>
      </c>
      <c r="K36">
        <f t="shared" si="1"/>
        <v>0</v>
      </c>
      <c r="L36">
        <f t="shared" si="2"/>
        <v>0</v>
      </c>
    </row>
    <row r="37" spans="1:12" ht="13.5">
      <c r="A37">
        <f t="shared" si="3"/>
        <v>32</v>
      </c>
      <c r="B37">
        <f t="shared" si="4"/>
        <v>6</v>
      </c>
      <c r="C37">
        <f ca="1" t="shared" si="5"/>
        <v>7</v>
      </c>
      <c r="D37">
        <f ca="1" t="shared" si="6"/>
        <v>4</v>
      </c>
      <c r="F37">
        <v>38</v>
      </c>
      <c r="G37">
        <v>39</v>
      </c>
      <c r="H37">
        <v>36</v>
      </c>
      <c r="J37">
        <f aca="true" t="shared" si="7" ref="J37:J55">COUNTIF(F$4:F$109,"&lt;="&amp;$A37)</f>
        <v>0</v>
      </c>
      <c r="K37">
        <f aca="true" t="shared" si="8" ref="K37:K55">COUNTIF(G$4:G$109,"&lt;="&amp;$A37)</f>
        <v>1</v>
      </c>
      <c r="L37">
        <f aca="true" t="shared" si="9" ref="L37:L55">COUNTIF(H$4:H$109,"&lt;="&amp;$A37)</f>
        <v>0</v>
      </c>
    </row>
    <row r="38" spans="1:12" ht="13.5">
      <c r="A38">
        <f t="shared" si="3"/>
        <v>33</v>
      </c>
      <c r="B38">
        <f t="shared" si="4"/>
        <v>4</v>
      </c>
      <c r="C38">
        <f ca="1" t="shared" si="5"/>
        <v>5</v>
      </c>
      <c r="D38">
        <f ca="1" t="shared" si="6"/>
        <v>3</v>
      </c>
      <c r="F38">
        <v>38</v>
      </c>
      <c r="G38">
        <v>38</v>
      </c>
      <c r="H38">
        <v>39</v>
      </c>
      <c r="J38">
        <f t="shared" si="7"/>
        <v>0</v>
      </c>
      <c r="K38">
        <f t="shared" si="8"/>
        <v>5</v>
      </c>
      <c r="L38">
        <f t="shared" si="9"/>
        <v>0</v>
      </c>
    </row>
    <row r="39" spans="1:12" ht="13.5">
      <c r="A39">
        <f t="shared" si="3"/>
        <v>34</v>
      </c>
      <c r="B39">
        <f t="shared" si="4"/>
        <v>3</v>
      </c>
      <c r="C39">
        <f ca="1" t="shared" si="5"/>
        <v>3</v>
      </c>
      <c r="D39">
        <f ca="1" t="shared" si="6"/>
        <v>2</v>
      </c>
      <c r="F39">
        <v>38</v>
      </c>
      <c r="G39">
        <v>34</v>
      </c>
      <c r="H39">
        <v>40</v>
      </c>
      <c r="J39">
        <f t="shared" si="7"/>
        <v>0</v>
      </c>
      <c r="K39">
        <f t="shared" si="8"/>
        <v>11</v>
      </c>
      <c r="L39">
        <f t="shared" si="9"/>
        <v>1</v>
      </c>
    </row>
    <row r="40" spans="1:12" ht="13.5">
      <c r="A40">
        <f t="shared" si="3"/>
        <v>35</v>
      </c>
      <c r="B40">
        <f t="shared" si="4"/>
        <v>2</v>
      </c>
      <c r="C40">
        <f ca="1" t="shared" si="5"/>
        <v>2</v>
      </c>
      <c r="D40">
        <f ca="1" t="shared" si="6"/>
        <v>1</v>
      </c>
      <c r="F40">
        <v>38</v>
      </c>
      <c r="G40">
        <v>40</v>
      </c>
      <c r="H40">
        <v>36</v>
      </c>
      <c r="J40">
        <f t="shared" si="7"/>
        <v>0</v>
      </c>
      <c r="K40">
        <f t="shared" si="8"/>
        <v>25</v>
      </c>
      <c r="L40">
        <f t="shared" si="9"/>
        <v>7</v>
      </c>
    </row>
    <row r="41" spans="1:12" ht="13.5">
      <c r="A41">
        <f t="shared" si="3"/>
        <v>36</v>
      </c>
      <c r="B41">
        <f t="shared" si="4"/>
        <v>1</v>
      </c>
      <c r="C41">
        <f ca="1" t="shared" si="5"/>
        <v>1</v>
      </c>
      <c r="D41">
        <f ca="1" t="shared" si="6"/>
        <v>0.1</v>
      </c>
      <c r="F41">
        <v>38</v>
      </c>
      <c r="G41">
        <v>36</v>
      </c>
      <c r="H41">
        <v>39</v>
      </c>
      <c r="J41">
        <f t="shared" si="7"/>
        <v>0</v>
      </c>
      <c r="K41">
        <f t="shared" si="8"/>
        <v>42</v>
      </c>
      <c r="L41">
        <f t="shared" si="9"/>
        <v>23</v>
      </c>
    </row>
    <row r="42" spans="1:12" ht="13.5">
      <c r="A42">
        <f t="shared" si="3"/>
        <v>37</v>
      </c>
      <c r="B42">
        <f t="shared" si="4"/>
        <v>0.1</v>
      </c>
      <c r="C42">
        <f ca="1" t="shared" si="5"/>
        <v>0.1</v>
      </c>
      <c r="D42">
        <f ca="1" t="shared" si="6"/>
        <v>0.1</v>
      </c>
      <c r="F42">
        <v>38</v>
      </c>
      <c r="G42">
        <v>41</v>
      </c>
      <c r="H42">
        <v>39</v>
      </c>
      <c r="J42">
        <f t="shared" si="7"/>
        <v>0</v>
      </c>
      <c r="K42">
        <f t="shared" si="8"/>
        <v>60</v>
      </c>
      <c r="L42">
        <f t="shared" si="9"/>
        <v>42</v>
      </c>
    </row>
    <row r="43" spans="1:12" ht="13.5">
      <c r="A43">
        <f t="shared" si="3"/>
        <v>38</v>
      </c>
      <c r="B43">
        <f t="shared" si="4"/>
        <v>0.1</v>
      </c>
      <c r="C43">
        <f ca="1" t="shared" si="5"/>
        <v>0.1</v>
      </c>
      <c r="D43">
        <f ca="1" t="shared" si="6"/>
        <v>0.1</v>
      </c>
      <c r="F43">
        <v>38</v>
      </c>
      <c r="G43">
        <v>45</v>
      </c>
      <c r="H43">
        <v>39</v>
      </c>
      <c r="J43">
        <f t="shared" si="7"/>
        <v>100</v>
      </c>
      <c r="K43">
        <f t="shared" si="8"/>
        <v>74</v>
      </c>
      <c r="L43">
        <f t="shared" si="9"/>
        <v>66</v>
      </c>
    </row>
    <row r="44" spans="1:12" ht="13.5">
      <c r="A44">
        <f t="shared" si="3"/>
        <v>39</v>
      </c>
      <c r="B44">
        <f t="shared" si="4"/>
        <v>0.1</v>
      </c>
      <c r="C44">
        <f ca="1" t="shared" si="5"/>
        <v>0.1</v>
      </c>
      <c r="D44">
        <f ca="1" t="shared" si="6"/>
        <v>0.1</v>
      </c>
      <c r="F44">
        <v>38</v>
      </c>
      <c r="G44">
        <v>33</v>
      </c>
      <c r="H44">
        <v>38</v>
      </c>
      <c r="J44">
        <f t="shared" si="7"/>
        <v>100</v>
      </c>
      <c r="K44">
        <f t="shared" si="8"/>
        <v>85</v>
      </c>
      <c r="L44">
        <f t="shared" si="9"/>
        <v>87</v>
      </c>
    </row>
    <row r="45" spans="1:12" ht="13.5">
      <c r="A45">
        <f t="shared" si="3"/>
        <v>40</v>
      </c>
      <c r="B45">
        <f t="shared" si="4"/>
        <v>0.1</v>
      </c>
      <c r="C45">
        <f ca="1" t="shared" si="5"/>
        <v>0.1</v>
      </c>
      <c r="D45">
        <f ca="1" t="shared" si="6"/>
        <v>0.1</v>
      </c>
      <c r="F45">
        <v>38</v>
      </c>
      <c r="G45">
        <v>38</v>
      </c>
      <c r="H45">
        <v>39</v>
      </c>
      <c r="J45">
        <f t="shared" si="7"/>
        <v>100</v>
      </c>
      <c r="K45">
        <f t="shared" si="8"/>
        <v>92</v>
      </c>
      <c r="L45">
        <f t="shared" si="9"/>
        <v>98</v>
      </c>
    </row>
    <row r="46" spans="1:12" ht="13.5">
      <c r="A46">
        <f aca="true" t="shared" si="10" ref="A46:A51">A45+1</f>
        <v>41</v>
      </c>
      <c r="B46">
        <f t="shared" si="4"/>
        <v>0.1</v>
      </c>
      <c r="C46">
        <f ca="1" t="shared" si="5"/>
        <v>0.1</v>
      </c>
      <c r="D46">
        <f ca="1" t="shared" si="6"/>
        <v>0.1</v>
      </c>
      <c r="F46">
        <v>38</v>
      </c>
      <c r="G46">
        <v>36</v>
      </c>
      <c r="H46">
        <v>37</v>
      </c>
      <c r="J46">
        <f t="shared" si="7"/>
        <v>100</v>
      </c>
      <c r="K46">
        <f t="shared" si="8"/>
        <v>95</v>
      </c>
      <c r="L46">
        <f t="shared" si="9"/>
        <v>99</v>
      </c>
    </row>
    <row r="47" spans="1:12" ht="13.5">
      <c r="A47">
        <f t="shared" si="10"/>
        <v>42</v>
      </c>
      <c r="B47">
        <f t="shared" si="4"/>
        <v>0.1</v>
      </c>
      <c r="C47">
        <f ca="1" t="shared" si="5"/>
        <v>0.1</v>
      </c>
      <c r="D47">
        <f ca="1" t="shared" si="6"/>
        <v>0.1</v>
      </c>
      <c r="F47">
        <v>38</v>
      </c>
      <c r="G47">
        <v>36</v>
      </c>
      <c r="H47">
        <v>39</v>
      </c>
      <c r="J47">
        <f t="shared" si="7"/>
        <v>100</v>
      </c>
      <c r="K47">
        <f t="shared" si="8"/>
        <v>97</v>
      </c>
      <c r="L47">
        <f t="shared" si="9"/>
        <v>100</v>
      </c>
    </row>
    <row r="48" spans="1:12" ht="13.5">
      <c r="A48">
        <f t="shared" si="10"/>
        <v>43</v>
      </c>
      <c r="B48">
        <f t="shared" si="4"/>
        <v>0.1</v>
      </c>
      <c r="C48">
        <f ca="1" t="shared" si="5"/>
        <v>0.1</v>
      </c>
      <c r="D48">
        <f ca="1" t="shared" si="6"/>
        <v>0.1</v>
      </c>
      <c r="F48">
        <v>38</v>
      </c>
      <c r="G48">
        <v>37</v>
      </c>
      <c r="H48">
        <v>38</v>
      </c>
      <c r="J48">
        <f t="shared" si="7"/>
        <v>100</v>
      </c>
      <c r="K48">
        <f t="shared" si="8"/>
        <v>99</v>
      </c>
      <c r="L48">
        <f t="shared" si="9"/>
        <v>100</v>
      </c>
    </row>
    <row r="49" spans="1:12" ht="13.5">
      <c r="A49">
        <f t="shared" si="10"/>
        <v>44</v>
      </c>
      <c r="B49">
        <f t="shared" si="4"/>
        <v>0.1</v>
      </c>
      <c r="C49">
        <f ca="1" t="shared" si="5"/>
        <v>0.1</v>
      </c>
      <c r="D49">
        <f ca="1" t="shared" si="6"/>
        <v>0.1</v>
      </c>
      <c r="F49">
        <v>38</v>
      </c>
      <c r="G49">
        <v>36</v>
      </c>
      <c r="H49">
        <v>36</v>
      </c>
      <c r="J49">
        <f t="shared" si="7"/>
        <v>100</v>
      </c>
      <c r="K49">
        <f t="shared" si="8"/>
        <v>99</v>
      </c>
      <c r="L49">
        <f t="shared" si="9"/>
        <v>100</v>
      </c>
    </row>
    <row r="50" spans="1:12" ht="13.5">
      <c r="A50">
        <f t="shared" si="10"/>
        <v>45</v>
      </c>
      <c r="B50">
        <f t="shared" si="4"/>
        <v>0.1</v>
      </c>
      <c r="C50">
        <f ca="1" t="shared" si="5"/>
        <v>0.1</v>
      </c>
      <c r="D50">
        <f ca="1" t="shared" si="6"/>
        <v>0.1</v>
      </c>
      <c r="F50">
        <v>38</v>
      </c>
      <c r="G50">
        <v>34</v>
      </c>
      <c r="H50">
        <v>38</v>
      </c>
      <c r="J50">
        <f t="shared" si="7"/>
        <v>100</v>
      </c>
      <c r="K50">
        <f t="shared" si="8"/>
        <v>100</v>
      </c>
      <c r="L50">
        <f t="shared" si="9"/>
        <v>100</v>
      </c>
    </row>
    <row r="51" spans="1:12" ht="13.5">
      <c r="A51">
        <f t="shared" si="10"/>
        <v>46</v>
      </c>
      <c r="B51">
        <f t="shared" si="4"/>
        <v>0.1</v>
      </c>
      <c r="C51">
        <f ca="1" t="shared" si="5"/>
        <v>0.1</v>
      </c>
      <c r="D51">
        <f ca="1" t="shared" si="6"/>
        <v>0.1</v>
      </c>
      <c r="F51">
        <v>38</v>
      </c>
      <c r="G51">
        <v>36</v>
      </c>
      <c r="H51">
        <v>39</v>
      </c>
      <c r="J51">
        <f t="shared" si="7"/>
        <v>100</v>
      </c>
      <c r="K51">
        <f t="shared" si="8"/>
        <v>100</v>
      </c>
      <c r="L51">
        <f t="shared" si="9"/>
        <v>100</v>
      </c>
    </row>
    <row r="52" spans="1:12" ht="13.5">
      <c r="A52">
        <f>A51+1</f>
        <v>47</v>
      </c>
      <c r="B52">
        <f t="shared" si="4"/>
        <v>0.1</v>
      </c>
      <c r="C52">
        <f ca="1" t="shared" si="5"/>
        <v>0.1</v>
      </c>
      <c r="D52">
        <f ca="1" t="shared" si="6"/>
        <v>0.1</v>
      </c>
      <c r="F52">
        <v>38</v>
      </c>
      <c r="G52">
        <v>38</v>
      </c>
      <c r="H52">
        <v>36</v>
      </c>
      <c r="J52">
        <f t="shared" si="7"/>
        <v>100</v>
      </c>
      <c r="K52">
        <f t="shared" si="8"/>
        <v>100</v>
      </c>
      <c r="L52">
        <f t="shared" si="9"/>
        <v>100</v>
      </c>
    </row>
    <row r="53" spans="1:12" ht="13.5">
      <c r="A53">
        <f>A52+1</f>
        <v>48</v>
      </c>
      <c r="B53">
        <f t="shared" si="4"/>
        <v>0.1</v>
      </c>
      <c r="C53">
        <f ca="1" t="shared" si="5"/>
        <v>0.1</v>
      </c>
      <c r="D53">
        <f ca="1" t="shared" si="6"/>
        <v>0.1</v>
      </c>
      <c r="F53">
        <v>38</v>
      </c>
      <c r="G53">
        <v>34</v>
      </c>
      <c r="H53">
        <v>38</v>
      </c>
      <c r="J53">
        <f t="shared" si="7"/>
        <v>100</v>
      </c>
      <c r="K53">
        <f t="shared" si="8"/>
        <v>100</v>
      </c>
      <c r="L53">
        <f t="shared" si="9"/>
        <v>100</v>
      </c>
    </row>
    <row r="54" spans="1:12" ht="13.5">
      <c r="A54">
        <f>A53+1</f>
        <v>49</v>
      </c>
      <c r="B54">
        <f t="shared" si="4"/>
        <v>0.1</v>
      </c>
      <c r="C54">
        <f ca="1" t="shared" si="5"/>
        <v>0.1</v>
      </c>
      <c r="D54">
        <f ca="1" t="shared" si="6"/>
        <v>0.1</v>
      </c>
      <c r="F54">
        <v>38</v>
      </c>
      <c r="G54">
        <v>35</v>
      </c>
      <c r="H54">
        <v>38</v>
      </c>
      <c r="J54">
        <f t="shared" si="7"/>
        <v>100</v>
      </c>
      <c r="K54">
        <f t="shared" si="8"/>
        <v>100</v>
      </c>
      <c r="L54">
        <f t="shared" si="9"/>
        <v>100</v>
      </c>
    </row>
    <row r="55" spans="1:12" ht="13.5">
      <c r="A55">
        <f>A54+1</f>
        <v>50</v>
      </c>
      <c r="B55">
        <f t="shared" si="4"/>
        <v>0.1</v>
      </c>
      <c r="C55">
        <f ca="1" t="shared" si="5"/>
        <v>0.1</v>
      </c>
      <c r="D55">
        <f ca="1" t="shared" si="6"/>
        <v>0.1</v>
      </c>
      <c r="F55">
        <v>38</v>
      </c>
      <c r="G55">
        <v>38</v>
      </c>
      <c r="H55">
        <v>39</v>
      </c>
      <c r="J55">
        <f t="shared" si="7"/>
        <v>100</v>
      </c>
      <c r="K55">
        <f t="shared" si="8"/>
        <v>100</v>
      </c>
      <c r="L55">
        <f t="shared" si="9"/>
        <v>100</v>
      </c>
    </row>
    <row r="56" spans="6:8" ht="13.5">
      <c r="F56">
        <v>38</v>
      </c>
      <c r="G56">
        <v>37</v>
      </c>
      <c r="H56">
        <v>38</v>
      </c>
    </row>
    <row r="57" spans="6:8" ht="13.5">
      <c r="F57">
        <v>38</v>
      </c>
      <c r="G57">
        <v>38</v>
      </c>
      <c r="H57">
        <v>40</v>
      </c>
    </row>
    <row r="58" spans="6:8" ht="13.5">
      <c r="F58">
        <v>38</v>
      </c>
      <c r="G58">
        <v>33</v>
      </c>
      <c r="H58">
        <v>38</v>
      </c>
    </row>
    <row r="59" spans="6:8" ht="13.5">
      <c r="F59">
        <v>38</v>
      </c>
      <c r="G59">
        <v>40</v>
      </c>
      <c r="H59">
        <v>38</v>
      </c>
    </row>
    <row r="60" spans="6:8" ht="13.5">
      <c r="F60">
        <v>38</v>
      </c>
      <c r="G60">
        <v>36</v>
      </c>
      <c r="H60">
        <v>38</v>
      </c>
    </row>
    <row r="61" spans="6:8" ht="13.5">
      <c r="F61">
        <v>38</v>
      </c>
      <c r="G61">
        <v>39</v>
      </c>
      <c r="H61">
        <v>36</v>
      </c>
    </row>
    <row r="62" spans="6:8" ht="13.5">
      <c r="F62">
        <v>38</v>
      </c>
      <c r="G62">
        <v>36</v>
      </c>
      <c r="H62">
        <v>41</v>
      </c>
    </row>
    <row r="63" spans="6:8" ht="13.5">
      <c r="F63">
        <v>38</v>
      </c>
      <c r="G63">
        <v>38</v>
      </c>
      <c r="H63">
        <v>35</v>
      </c>
    </row>
    <row r="64" spans="6:8" ht="13.5">
      <c r="F64">
        <v>38</v>
      </c>
      <c r="G64">
        <v>35</v>
      </c>
      <c r="H64">
        <v>37</v>
      </c>
    </row>
    <row r="65" spans="6:8" ht="13.5">
      <c r="F65">
        <v>38</v>
      </c>
      <c r="G65">
        <v>36</v>
      </c>
      <c r="H65">
        <v>38</v>
      </c>
    </row>
    <row r="66" spans="6:8" ht="13.5">
      <c r="F66">
        <v>38</v>
      </c>
      <c r="G66">
        <v>40</v>
      </c>
      <c r="H66">
        <v>38</v>
      </c>
    </row>
    <row r="67" spans="6:8" ht="13.5">
      <c r="F67">
        <v>38</v>
      </c>
      <c r="G67">
        <v>36</v>
      </c>
      <c r="H67">
        <v>38</v>
      </c>
    </row>
    <row r="68" spans="6:8" ht="13.5">
      <c r="F68">
        <v>38</v>
      </c>
      <c r="G68">
        <v>37</v>
      </c>
      <c r="H68">
        <v>37</v>
      </c>
    </row>
    <row r="69" spans="6:8" ht="13.5">
      <c r="F69">
        <v>38</v>
      </c>
      <c r="G69">
        <v>42</v>
      </c>
      <c r="H69">
        <v>38</v>
      </c>
    </row>
    <row r="70" spans="6:8" ht="13.5">
      <c r="F70">
        <v>38</v>
      </c>
      <c r="G70">
        <v>33</v>
      </c>
      <c r="H70">
        <v>38</v>
      </c>
    </row>
    <row r="71" spans="6:8" ht="13.5">
      <c r="F71">
        <v>38</v>
      </c>
      <c r="G71">
        <v>42</v>
      </c>
      <c r="H71">
        <v>37</v>
      </c>
    </row>
    <row r="72" spans="6:8" ht="13.5">
      <c r="F72">
        <v>38</v>
      </c>
      <c r="G72">
        <v>40</v>
      </c>
      <c r="H72">
        <v>37</v>
      </c>
    </row>
    <row r="73" spans="6:8" ht="13.5">
      <c r="F73">
        <v>38</v>
      </c>
      <c r="G73">
        <v>39</v>
      </c>
      <c r="H73">
        <v>35</v>
      </c>
    </row>
    <row r="74" spans="6:8" ht="13.5">
      <c r="F74">
        <v>38</v>
      </c>
      <c r="G74">
        <v>39</v>
      </c>
      <c r="H74">
        <v>37</v>
      </c>
    </row>
    <row r="75" spans="6:8" ht="13.5">
      <c r="F75">
        <v>38</v>
      </c>
      <c r="G75">
        <v>43</v>
      </c>
      <c r="H75">
        <v>40</v>
      </c>
    </row>
    <row r="76" spans="6:8" ht="13.5">
      <c r="F76">
        <v>38</v>
      </c>
      <c r="G76">
        <v>35</v>
      </c>
      <c r="H76">
        <v>39</v>
      </c>
    </row>
    <row r="77" spans="6:8" ht="13.5">
      <c r="F77">
        <v>38</v>
      </c>
      <c r="G77">
        <v>37</v>
      </c>
      <c r="H77">
        <v>34</v>
      </c>
    </row>
    <row r="78" spans="6:8" ht="13.5">
      <c r="F78">
        <v>38</v>
      </c>
      <c r="G78">
        <v>37</v>
      </c>
      <c r="H78">
        <v>37</v>
      </c>
    </row>
    <row r="79" spans="6:8" ht="13.5">
      <c r="F79">
        <v>38</v>
      </c>
      <c r="G79">
        <v>37</v>
      </c>
      <c r="H79">
        <v>37</v>
      </c>
    </row>
    <row r="80" spans="6:8" ht="13.5">
      <c r="F80">
        <v>38</v>
      </c>
      <c r="G80">
        <v>36</v>
      </c>
      <c r="H80">
        <v>36</v>
      </c>
    </row>
    <row r="81" spans="6:8" ht="13.5">
      <c r="F81">
        <v>38</v>
      </c>
      <c r="G81">
        <v>37</v>
      </c>
      <c r="H81">
        <v>40</v>
      </c>
    </row>
    <row r="82" spans="6:8" ht="13.5">
      <c r="F82">
        <v>38</v>
      </c>
      <c r="G82">
        <v>33</v>
      </c>
      <c r="H82">
        <v>36</v>
      </c>
    </row>
    <row r="83" spans="6:8" ht="13.5">
      <c r="F83">
        <v>38</v>
      </c>
      <c r="G83">
        <v>37</v>
      </c>
      <c r="H83">
        <v>36</v>
      </c>
    </row>
    <row r="84" spans="6:8" ht="13.5">
      <c r="F84">
        <v>38</v>
      </c>
      <c r="G84">
        <v>36</v>
      </c>
      <c r="H84">
        <v>38</v>
      </c>
    </row>
    <row r="85" spans="6:8" ht="13.5">
      <c r="F85">
        <v>38</v>
      </c>
      <c r="G85">
        <v>40</v>
      </c>
      <c r="H85">
        <v>39</v>
      </c>
    </row>
    <row r="86" spans="6:8" ht="13.5">
      <c r="F86">
        <v>38</v>
      </c>
      <c r="G86">
        <v>34</v>
      </c>
      <c r="H86">
        <v>40</v>
      </c>
    </row>
    <row r="87" spans="6:8" ht="13.5">
      <c r="F87">
        <v>38</v>
      </c>
      <c r="G87">
        <v>37</v>
      </c>
      <c r="H87">
        <v>38</v>
      </c>
    </row>
    <row r="88" spans="6:8" ht="13.5">
      <c r="F88">
        <v>38</v>
      </c>
      <c r="G88">
        <v>38</v>
      </c>
      <c r="H88">
        <v>39</v>
      </c>
    </row>
    <row r="89" spans="6:8" ht="13.5">
      <c r="F89">
        <v>38</v>
      </c>
      <c r="G89">
        <v>37</v>
      </c>
      <c r="H89">
        <v>37</v>
      </c>
    </row>
    <row r="90" spans="6:8" ht="13.5">
      <c r="F90">
        <v>38</v>
      </c>
      <c r="G90">
        <v>35</v>
      </c>
      <c r="H90">
        <v>39</v>
      </c>
    </row>
    <row r="91" spans="6:8" ht="13.5">
      <c r="F91">
        <v>38</v>
      </c>
      <c r="G91">
        <v>36</v>
      </c>
      <c r="H91">
        <v>38</v>
      </c>
    </row>
    <row r="92" spans="6:8" ht="13.5">
      <c r="F92">
        <v>38</v>
      </c>
      <c r="G92">
        <v>39</v>
      </c>
      <c r="H92">
        <v>36</v>
      </c>
    </row>
    <row r="93" spans="6:8" ht="13.5">
      <c r="F93">
        <v>38</v>
      </c>
      <c r="G93">
        <v>37</v>
      </c>
      <c r="H93">
        <v>36</v>
      </c>
    </row>
    <row r="94" spans="6:8" ht="13.5">
      <c r="F94">
        <v>38</v>
      </c>
      <c r="G94">
        <v>40</v>
      </c>
      <c r="H94">
        <v>39</v>
      </c>
    </row>
    <row r="95" spans="6:8" ht="13.5">
      <c r="F95">
        <v>38</v>
      </c>
      <c r="G95">
        <v>35</v>
      </c>
      <c r="H95">
        <v>39</v>
      </c>
    </row>
    <row r="96" spans="6:8" ht="13.5">
      <c r="F96">
        <v>38</v>
      </c>
      <c r="G96">
        <v>37</v>
      </c>
      <c r="H96">
        <v>37</v>
      </c>
    </row>
    <row r="97" spans="6:8" ht="13.5">
      <c r="F97">
        <v>38</v>
      </c>
      <c r="G97">
        <v>35</v>
      </c>
      <c r="H97">
        <v>39</v>
      </c>
    </row>
    <row r="98" spans="6:8" ht="13.5">
      <c r="F98">
        <v>38</v>
      </c>
      <c r="G98">
        <v>43</v>
      </c>
      <c r="H98">
        <v>37</v>
      </c>
    </row>
    <row r="99" spans="6:8" ht="13.5">
      <c r="F99">
        <v>38</v>
      </c>
      <c r="G99">
        <v>35</v>
      </c>
      <c r="H99">
        <v>40</v>
      </c>
    </row>
    <row r="100" spans="6:8" ht="13.5">
      <c r="F100">
        <v>38</v>
      </c>
      <c r="G100">
        <v>34</v>
      </c>
      <c r="H100">
        <v>35</v>
      </c>
    </row>
    <row r="101" spans="6:8" ht="13.5">
      <c r="F101">
        <v>38</v>
      </c>
      <c r="G101">
        <v>36</v>
      </c>
      <c r="H101">
        <v>38</v>
      </c>
    </row>
    <row r="102" spans="6:8" ht="13.5">
      <c r="F102">
        <v>38</v>
      </c>
      <c r="G102">
        <v>35</v>
      </c>
      <c r="H102">
        <v>39</v>
      </c>
    </row>
    <row r="103" spans="6:8" ht="13.5">
      <c r="F103">
        <v>38</v>
      </c>
      <c r="G103">
        <v>36</v>
      </c>
      <c r="H103">
        <v>35</v>
      </c>
    </row>
    <row r="104" spans="6:8" ht="13.5">
      <c r="F104">
        <v>38</v>
      </c>
      <c r="G104">
        <v>37</v>
      </c>
      <c r="H104">
        <v>39</v>
      </c>
    </row>
  </sheetData>
  <printOptions/>
  <pageMargins left="0.75" right="0.75" top="1" bottom="1" header="0.512" footer="0.512"/>
  <pageSetup horizontalDpi="200" verticalDpi="2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2:O22"/>
  <sheetViews>
    <sheetView workbookViewId="0" topLeftCell="A1">
      <selection activeCell="K19" sqref="K19"/>
    </sheetView>
  </sheetViews>
  <sheetFormatPr defaultColWidth="9.00390625" defaultRowHeight="13.5"/>
  <cols>
    <col min="1" max="16384" width="5.125" style="0" customWidth="1"/>
  </cols>
  <sheetData>
    <row r="2" spans="1:15" ht="13.5">
      <c r="A2" t="s">
        <v>108</v>
      </c>
      <c r="B2" t="s">
        <v>109</v>
      </c>
      <c r="C2" s="41">
        <v>0.5</v>
      </c>
      <c r="D2" s="41">
        <f>C2+0.02</f>
        <v>0.52</v>
      </c>
      <c r="E2" s="41">
        <f aca="true" t="shared" si="0" ref="E2:L2">D2+0.02</f>
        <v>0.54</v>
      </c>
      <c r="F2" s="41">
        <f t="shared" si="0"/>
        <v>0.56</v>
      </c>
      <c r="G2" s="41">
        <f t="shared" si="0"/>
        <v>0.5800000000000001</v>
      </c>
      <c r="H2" s="41">
        <f t="shared" si="0"/>
        <v>0.6000000000000001</v>
      </c>
      <c r="I2" s="41">
        <f t="shared" si="0"/>
        <v>0.6200000000000001</v>
      </c>
      <c r="J2" s="41">
        <f t="shared" si="0"/>
        <v>0.6400000000000001</v>
      </c>
      <c r="K2" s="41">
        <f t="shared" si="0"/>
        <v>0.6600000000000001</v>
      </c>
      <c r="L2" s="41">
        <f t="shared" si="0"/>
        <v>0.6800000000000002</v>
      </c>
      <c r="M2" s="41">
        <f>L2+0.02</f>
        <v>0.7000000000000002</v>
      </c>
      <c r="N2" s="41">
        <f>M2+0.02</f>
        <v>0.7200000000000002</v>
      </c>
      <c r="O2" s="41">
        <f>N2+0.02</f>
        <v>0.7400000000000002</v>
      </c>
    </row>
    <row r="3" spans="1:15" ht="13.5">
      <c r="A3">
        <v>40</v>
      </c>
      <c r="B3">
        <f>A3*0.6</f>
        <v>24</v>
      </c>
      <c r="C3" s="43">
        <f aca="true" t="shared" si="1" ref="C3:C11">MIN(1-BINOMDIST($B3-1,$A3,C$2,TRUE),BINOMDIST($B3,$A3,C$2,TRUE))</f>
        <v>0.13409362552738435</v>
      </c>
      <c r="D3" s="43">
        <f aca="true" t="shared" si="2" ref="D3:O11">MIN(1-BINOMDIST($B3-1,$A3,D$2,TRUE),BINOMDIST($B3,$A3,D$2,TRUE))</f>
        <v>0.1967274994303435</v>
      </c>
      <c r="E3" s="43">
        <f t="shared" si="2"/>
        <v>0.2745289409606544</v>
      </c>
      <c r="F3" s="43">
        <f t="shared" si="2"/>
        <v>0.3654082635618767</v>
      </c>
      <c r="G3" s="43">
        <f t="shared" si="2"/>
        <v>0.46520389290014974</v>
      </c>
      <c r="H3" s="43">
        <f t="shared" si="2"/>
        <v>0.559779776351538</v>
      </c>
      <c r="I3" s="43">
        <f t="shared" si="2"/>
        <v>0.45598370030465435</v>
      </c>
      <c r="J3" s="43">
        <f t="shared" si="2"/>
        <v>0.35377624666568064</v>
      </c>
      <c r="K3" s="43">
        <f t="shared" si="2"/>
        <v>0.25972392464781147</v>
      </c>
      <c r="L3" s="43">
        <f t="shared" si="2"/>
        <v>0.1791374045277419</v>
      </c>
      <c r="M3" s="43">
        <f t="shared" si="2"/>
        <v>0.11514665058138793</v>
      </c>
      <c r="N3" s="43">
        <f t="shared" si="2"/>
        <v>0.06833816528635123</v>
      </c>
      <c r="O3" s="43">
        <f t="shared" si="2"/>
        <v>0.03703627037408498</v>
      </c>
    </row>
    <row r="4" spans="1:15" ht="13.5">
      <c r="A4">
        <f>A3+10</f>
        <v>50</v>
      </c>
      <c r="B4">
        <f>A4*0.6</f>
        <v>30</v>
      </c>
      <c r="C4" s="43">
        <f t="shared" si="1"/>
        <v>0.10131937553226988</v>
      </c>
      <c r="D4" s="43">
        <f t="shared" si="2"/>
        <v>0.160933256034823</v>
      </c>
      <c r="E4" s="43">
        <f t="shared" si="2"/>
        <v>0.23983116798403625</v>
      </c>
      <c r="F4" s="43">
        <f t="shared" si="2"/>
        <v>0.3365024828277583</v>
      </c>
      <c r="G4" s="43">
        <f t="shared" si="2"/>
        <v>0.44612291218138744</v>
      </c>
      <c r="H4" s="43">
        <f t="shared" si="2"/>
        <v>0.5535236207894569</v>
      </c>
      <c r="I4" s="43">
        <f t="shared" si="2"/>
        <v>0.43764899909955735</v>
      </c>
      <c r="J4" s="43">
        <f t="shared" si="2"/>
        <v>0.3254599427881951</v>
      </c>
      <c r="K4" s="43">
        <f t="shared" si="2"/>
        <v>0.22571586321234743</v>
      </c>
      <c r="L4" s="43">
        <f t="shared" si="2"/>
        <v>0.1446574844551218</v>
      </c>
      <c r="M4" s="43">
        <f t="shared" si="2"/>
        <v>0.08480259855382526</v>
      </c>
      <c r="N4" s="43">
        <f t="shared" si="2"/>
        <v>0.04494602053559303</v>
      </c>
      <c r="O4" s="43">
        <f t="shared" si="2"/>
        <v>0.02124186170847764</v>
      </c>
    </row>
    <row r="5" spans="1:15" ht="13.5">
      <c r="A5">
        <f aca="true" t="shared" si="3" ref="A5:A11">A4+10</f>
        <v>60</v>
      </c>
      <c r="B5">
        <f aca="true" t="shared" si="4" ref="B5:B11">A5*0.6</f>
        <v>36</v>
      </c>
      <c r="C5" s="43">
        <f t="shared" si="1"/>
        <v>0.07750095200162921</v>
      </c>
      <c r="D5" s="43">
        <f t="shared" si="2"/>
        <v>0.13309340368988087</v>
      </c>
      <c r="E5" s="43">
        <f t="shared" si="2"/>
        <v>0.21147270729217738</v>
      </c>
      <c r="F5" s="43">
        <f t="shared" si="2"/>
        <v>0.3121968571084265</v>
      </c>
      <c r="G5" s="43">
        <f t="shared" si="2"/>
        <v>0.43013054098621206</v>
      </c>
      <c r="H5" s="43">
        <f t="shared" si="2"/>
        <v>0.5488936106156008</v>
      </c>
      <c r="I5" s="43">
        <f t="shared" si="2"/>
        <v>0.4222033684338222</v>
      </c>
      <c r="J5" s="43">
        <f t="shared" si="2"/>
        <v>0.3015922961668989</v>
      </c>
      <c r="K5" s="43">
        <f t="shared" si="2"/>
        <v>0.197978152956239</v>
      </c>
      <c r="L5" s="43">
        <f t="shared" si="2"/>
        <v>0.11810112068234603</v>
      </c>
      <c r="M5" s="43">
        <f t="shared" si="2"/>
        <v>0.06323812996519804</v>
      </c>
      <c r="N5" s="43">
        <f t="shared" si="2"/>
        <v>0.029970237737121354</v>
      </c>
      <c r="O5" s="43">
        <f t="shared" si="2"/>
        <v>0.012365240915116387</v>
      </c>
    </row>
    <row r="6" spans="1:15" ht="13.5">
      <c r="A6">
        <f t="shared" si="3"/>
        <v>70</v>
      </c>
      <c r="B6">
        <f t="shared" si="4"/>
        <v>42</v>
      </c>
      <c r="C6" s="43">
        <f t="shared" si="1"/>
        <v>0.05980466781494076</v>
      </c>
      <c r="D6" s="43">
        <f t="shared" si="2"/>
        <v>0.1109307798924778</v>
      </c>
      <c r="E6" s="43">
        <f t="shared" si="2"/>
        <v>0.1877065042278625</v>
      </c>
      <c r="F6" s="43">
        <f t="shared" si="2"/>
        <v>0.2911735037448907</v>
      </c>
      <c r="G6" s="43">
        <f t="shared" si="2"/>
        <v>0.4162511026284874</v>
      </c>
      <c r="H6" s="43">
        <f t="shared" si="2"/>
        <v>0.5452888115041511</v>
      </c>
      <c r="I6" s="43">
        <f t="shared" si="2"/>
        <v>0.40874425270456805</v>
      </c>
      <c r="J6" s="43">
        <f t="shared" si="2"/>
        <v>0.2809175673573815</v>
      </c>
      <c r="K6" s="43">
        <f t="shared" si="2"/>
        <v>0.17479835177633218</v>
      </c>
      <c r="L6" s="43">
        <f t="shared" si="2"/>
        <v>0.09718028266785933</v>
      </c>
      <c r="M6" s="43">
        <f t="shared" si="2"/>
        <v>0.04757996992744455</v>
      </c>
      <c r="N6" s="43">
        <f t="shared" si="2"/>
        <v>0.020181505898606285</v>
      </c>
      <c r="O6" s="43">
        <f t="shared" si="2"/>
        <v>0.007274453764887143</v>
      </c>
    </row>
    <row r="7" spans="1:15" ht="13.5">
      <c r="A7">
        <f t="shared" si="3"/>
        <v>80</v>
      </c>
      <c r="B7">
        <f t="shared" si="4"/>
        <v>48</v>
      </c>
      <c r="C7" s="43">
        <f t="shared" si="1"/>
        <v>0.04645594111027118</v>
      </c>
      <c r="D7" s="43">
        <f t="shared" si="2"/>
        <v>0.09300469664729993</v>
      </c>
      <c r="E7" s="43">
        <f t="shared" si="2"/>
        <v>0.16744590402544812</v>
      </c>
      <c r="F7" s="43">
        <f t="shared" si="2"/>
        <v>0.2726379567911583</v>
      </c>
      <c r="G7" s="43">
        <f t="shared" si="2"/>
        <v>0.4039175391225861</v>
      </c>
      <c r="H7" s="43">
        <f t="shared" si="2"/>
        <v>0.5423793260835545</v>
      </c>
      <c r="I7" s="43">
        <f t="shared" si="2"/>
        <v>0.3967453396020784</v>
      </c>
      <c r="J7" s="43">
        <f t="shared" si="2"/>
        <v>0.26267453711068683</v>
      </c>
      <c r="K7" s="43">
        <f t="shared" si="2"/>
        <v>0.1551041783089181</v>
      </c>
      <c r="L7" s="43">
        <f t="shared" si="2"/>
        <v>0.08044198043105732</v>
      </c>
      <c r="M7" s="43">
        <f t="shared" si="2"/>
        <v>0.036040894900850814</v>
      </c>
      <c r="N7" s="43">
        <f t="shared" si="2"/>
        <v>0.013690770214635268</v>
      </c>
      <c r="O7" s="43">
        <f t="shared" si="2"/>
        <v>0.004313617724838887</v>
      </c>
    </row>
    <row r="8" spans="1:15" ht="13.5">
      <c r="A8">
        <f t="shared" si="3"/>
        <v>90</v>
      </c>
      <c r="B8">
        <f t="shared" si="4"/>
        <v>54</v>
      </c>
      <c r="C8" s="43">
        <f t="shared" si="1"/>
        <v>0.03627476609622926</v>
      </c>
      <c r="D8" s="43">
        <f t="shared" si="2"/>
        <v>0.07833689449834769</v>
      </c>
      <c r="E8" s="43">
        <f t="shared" si="2"/>
        <v>0.14995946130721527</v>
      </c>
      <c r="F8" s="43">
        <f t="shared" si="2"/>
        <v>0.2560696583270601</v>
      </c>
      <c r="G8" s="43">
        <f t="shared" si="2"/>
        <v>0.3927705081967784</v>
      </c>
      <c r="H8" s="43">
        <f t="shared" si="2"/>
        <v>0.5399669944370296</v>
      </c>
      <c r="I8" s="43">
        <f t="shared" si="2"/>
        <v>0.3858719688585442</v>
      </c>
      <c r="J8" s="43">
        <f t="shared" si="2"/>
        <v>0.2463618811977813</v>
      </c>
      <c r="K8" s="43">
        <f t="shared" si="2"/>
        <v>0.1381699117031957</v>
      </c>
      <c r="L8" s="43">
        <f t="shared" si="2"/>
        <v>0.06689847486933122</v>
      </c>
      <c r="M8" s="43">
        <f t="shared" si="2"/>
        <v>0.027444956896421298</v>
      </c>
      <c r="N8" s="43">
        <f t="shared" si="2"/>
        <v>0.009341439274773084</v>
      </c>
      <c r="O8" s="43">
        <f t="shared" si="2"/>
        <v>0.0025737615796990933</v>
      </c>
    </row>
    <row r="9" spans="1:15" ht="13.5">
      <c r="A9">
        <f t="shared" si="3"/>
        <v>100</v>
      </c>
      <c r="B9">
        <f t="shared" si="4"/>
        <v>60</v>
      </c>
      <c r="C9" s="43">
        <f t="shared" si="1"/>
        <v>0.028443966820488442</v>
      </c>
      <c r="D9" s="43">
        <f t="shared" si="2"/>
        <v>0.06622963313546848</v>
      </c>
      <c r="E9" s="43">
        <f t="shared" si="2"/>
        <v>0.13472618778123635</v>
      </c>
      <c r="F9" s="43">
        <f t="shared" si="2"/>
        <v>0.24110621554134593</v>
      </c>
      <c r="G9" s="43">
        <f t="shared" si="2"/>
        <v>0.38256743989756214</v>
      </c>
      <c r="H9" s="43">
        <f t="shared" si="2"/>
        <v>0.5379246591140364</v>
      </c>
      <c r="I9" s="43">
        <f t="shared" si="2"/>
        <v>0.37589747872211837</v>
      </c>
      <c r="J9" s="43">
        <f t="shared" si="2"/>
        <v>0.23162897779733221</v>
      </c>
      <c r="K9" s="43">
        <f t="shared" si="2"/>
        <v>0.12347640098901011</v>
      </c>
      <c r="L9" s="43">
        <f t="shared" si="2"/>
        <v>0.05584596340800142</v>
      </c>
      <c r="M9" s="43">
        <f t="shared" si="2"/>
        <v>0.02098857600392451</v>
      </c>
      <c r="N9" s="43">
        <f t="shared" si="2"/>
        <v>0.006403564311192279</v>
      </c>
      <c r="O9" s="43">
        <f t="shared" si="2"/>
        <v>0.0015433018286988088</v>
      </c>
    </row>
    <row r="10" spans="1:15" ht="13.5">
      <c r="A10">
        <f t="shared" si="3"/>
        <v>110</v>
      </c>
      <c r="B10">
        <f t="shared" si="4"/>
        <v>66</v>
      </c>
      <c r="C10" s="43">
        <f t="shared" si="1"/>
        <v>0.022381047078484206</v>
      </c>
      <c r="D10" s="43">
        <f t="shared" si="2"/>
        <v>0.05616716372129926</v>
      </c>
      <c r="E10" s="43">
        <f t="shared" si="2"/>
        <v>0.1213590066538498</v>
      </c>
      <c r="F10" s="43">
        <f t="shared" si="2"/>
        <v>0.22748346497344885</v>
      </c>
      <c r="G10" s="43">
        <f t="shared" si="2"/>
        <v>0.3731364968340879</v>
      </c>
      <c r="H10" s="43">
        <f t="shared" si="2"/>
        <v>0.5361664831507416</v>
      </c>
      <c r="I10" s="43">
        <f t="shared" si="2"/>
        <v>0.3666607888470067</v>
      </c>
      <c r="J10" s="43">
        <f t="shared" si="2"/>
        <v>0.21821917369355992</v>
      </c>
      <c r="K10" s="43">
        <f t="shared" si="2"/>
        <v>0.11063665478535625</v>
      </c>
      <c r="L10" s="43">
        <f t="shared" si="2"/>
        <v>0.04676563383493014</v>
      </c>
      <c r="M10" s="43">
        <f t="shared" si="2"/>
        <v>0.016107714653139635</v>
      </c>
      <c r="N10" s="43">
        <f t="shared" si="2"/>
        <v>0.004406511887418298</v>
      </c>
      <c r="O10" s="43">
        <f t="shared" si="2"/>
        <v>0.0009291892514699086</v>
      </c>
    </row>
    <row r="11" spans="1:15" ht="13.5">
      <c r="A11">
        <f t="shared" si="3"/>
        <v>120</v>
      </c>
      <c r="B11">
        <f t="shared" si="4"/>
        <v>72</v>
      </c>
      <c r="C11" s="43">
        <f t="shared" si="1"/>
        <v>0.01766184126888226</v>
      </c>
      <c r="D11" s="43">
        <f t="shared" si="2"/>
        <v>0.0477579090625575</v>
      </c>
      <c r="E11" s="43">
        <f t="shared" si="2"/>
        <v>0.1095608426312984</v>
      </c>
      <c r="F11" s="43">
        <f t="shared" si="2"/>
        <v>0.21500177297773015</v>
      </c>
      <c r="G11" s="43">
        <f t="shared" si="2"/>
        <v>0.3643512293230319</v>
      </c>
      <c r="H11" s="43">
        <f t="shared" si="2"/>
        <v>0.5346321485727827</v>
      </c>
      <c r="I11" s="43">
        <f t="shared" si="2"/>
        <v>0.35804300677408474</v>
      </c>
      <c r="J11" s="43">
        <f t="shared" si="2"/>
        <v>0.2059377792318218</v>
      </c>
      <c r="K11" s="43">
        <f t="shared" si="2"/>
        <v>0.0993529440186461</v>
      </c>
      <c r="L11" s="43">
        <f t="shared" si="2"/>
        <v>0.03926521082974768</v>
      </c>
      <c r="M11" s="43">
        <f t="shared" si="2"/>
        <v>0.012398577808722933</v>
      </c>
      <c r="N11" s="43">
        <f t="shared" si="2"/>
        <v>0.0030420381152644433</v>
      </c>
      <c r="O11" s="43">
        <f t="shared" si="2"/>
        <v>0.0005613567277984711</v>
      </c>
    </row>
    <row r="13" spans="1:15" ht="13.5">
      <c r="A13" t="s">
        <v>108</v>
      </c>
      <c r="B13" t="s">
        <v>109</v>
      </c>
      <c r="C13" s="41">
        <v>0.5</v>
      </c>
      <c r="D13" s="41">
        <f>C13+0.02</f>
        <v>0.52</v>
      </c>
      <c r="E13" s="41">
        <f aca="true" t="shared" si="5" ref="E13:O13">D13+0.02</f>
        <v>0.54</v>
      </c>
      <c r="F13" s="41">
        <f t="shared" si="5"/>
        <v>0.56</v>
      </c>
      <c r="G13" s="41">
        <f t="shared" si="5"/>
        <v>0.5800000000000001</v>
      </c>
      <c r="H13" s="41">
        <f t="shared" si="5"/>
        <v>0.6000000000000001</v>
      </c>
      <c r="I13" s="41">
        <f t="shared" si="5"/>
        <v>0.6200000000000001</v>
      </c>
      <c r="J13" s="41">
        <f t="shared" si="5"/>
        <v>0.6400000000000001</v>
      </c>
      <c r="K13" s="41">
        <f t="shared" si="5"/>
        <v>0.6600000000000001</v>
      </c>
      <c r="L13" s="41">
        <f t="shared" si="5"/>
        <v>0.6800000000000002</v>
      </c>
      <c r="M13" s="41">
        <f t="shared" si="5"/>
        <v>0.7000000000000002</v>
      </c>
      <c r="N13" s="41">
        <f t="shared" si="5"/>
        <v>0.7200000000000002</v>
      </c>
      <c r="O13" s="41">
        <f t="shared" si="5"/>
        <v>0.7400000000000002</v>
      </c>
    </row>
    <row r="14" spans="1:15" ht="13.5">
      <c r="A14">
        <v>20</v>
      </c>
      <c r="B14">
        <f>A14*0.5</f>
        <v>10</v>
      </c>
      <c r="C14" s="43">
        <f aca="true" t="shared" si="6" ref="C14:O22">BINOMDIST($B14-1,$A14,C$13,TRUE)</f>
        <v>0.41190147399902366</v>
      </c>
      <c r="D14" s="43">
        <f t="shared" si="6"/>
        <v>0.34315912657717224</v>
      </c>
      <c r="E14" s="43">
        <f t="shared" si="6"/>
        <v>0.27908775213609993</v>
      </c>
      <c r="F14" s="43">
        <f t="shared" si="6"/>
        <v>0.22118575234418983</v>
      </c>
      <c r="G14" s="43">
        <f t="shared" si="6"/>
        <v>0.17048688839193712</v>
      </c>
      <c r="H14" s="43">
        <f t="shared" si="6"/>
        <v>0.12752124614721644</v>
      </c>
      <c r="I14" s="43">
        <f t="shared" si="6"/>
        <v>0.09232880367908841</v>
      </c>
      <c r="J14" s="43">
        <f t="shared" si="6"/>
        <v>0.0645193975278567</v>
      </c>
      <c r="K14" s="43">
        <f t="shared" si="6"/>
        <v>0.043367391730111046</v>
      </c>
      <c r="L14" s="43">
        <f t="shared" si="6"/>
        <v>0.027925943980013565</v>
      </c>
      <c r="M14" s="43">
        <f t="shared" si="6"/>
        <v>0.01714481643125837</v>
      </c>
      <c r="N14" s="43">
        <f t="shared" si="6"/>
        <v>0.009977161259146515</v>
      </c>
      <c r="O14" s="43">
        <f t="shared" si="6"/>
        <v>0.005464196708161865</v>
      </c>
    </row>
    <row r="15" spans="1:15" ht="13.5">
      <c r="A15">
        <f>A14+10</f>
        <v>30</v>
      </c>
      <c r="B15">
        <f aca="true" t="shared" si="7" ref="B15:B22">A15*0.5</f>
        <v>15</v>
      </c>
      <c r="C15" s="43">
        <f t="shared" si="6"/>
        <v>0.4277677759528163</v>
      </c>
      <c r="D15" s="43">
        <f t="shared" si="6"/>
        <v>0.34344657901912956</v>
      </c>
      <c r="E15" s="43">
        <f t="shared" si="6"/>
        <v>0.26609323170564925</v>
      </c>
      <c r="F15" s="43">
        <f t="shared" si="6"/>
        <v>0.19838747752321392</v>
      </c>
      <c r="G15" s="43">
        <f t="shared" si="6"/>
        <v>0.1419030845115661</v>
      </c>
      <c r="H15" s="43">
        <f t="shared" si="6"/>
        <v>0.09705684382074875</v>
      </c>
      <c r="I15" s="43">
        <f t="shared" si="6"/>
        <v>0.06324092659778924</v>
      </c>
      <c r="J15" s="43">
        <f t="shared" si="6"/>
        <v>0.039089052852578694</v>
      </c>
      <c r="K15" s="43">
        <f t="shared" si="6"/>
        <v>0.022805682785970435</v>
      </c>
      <c r="L15" s="43">
        <f t="shared" si="6"/>
        <v>0.012485993864525282</v>
      </c>
      <c r="M15" s="43">
        <f t="shared" si="6"/>
        <v>0.006370346377312151</v>
      </c>
      <c r="N15" s="43">
        <f t="shared" si="6"/>
        <v>0.0030032687031894397</v>
      </c>
      <c r="O15" s="43">
        <f t="shared" si="6"/>
        <v>0.0012948433190555335</v>
      </c>
    </row>
    <row r="16" spans="1:15" ht="13.5">
      <c r="A16">
        <f aca="true" t="shared" si="8" ref="A16:A22">A15+10</f>
        <v>40</v>
      </c>
      <c r="B16">
        <f t="shared" si="7"/>
        <v>20</v>
      </c>
      <c r="C16" s="43">
        <f t="shared" si="6"/>
        <v>0.4373146561902106</v>
      </c>
      <c r="D16" s="43">
        <f t="shared" si="6"/>
        <v>0.3400014514677025</v>
      </c>
      <c r="E16" s="43">
        <f t="shared" si="6"/>
        <v>0.25213251770387757</v>
      </c>
      <c r="F16" s="43">
        <f t="shared" si="6"/>
        <v>0.17763589102955726</v>
      </c>
      <c r="G16" s="43">
        <f t="shared" si="6"/>
        <v>0.11841209459701435</v>
      </c>
      <c r="H16" s="43">
        <f t="shared" si="6"/>
        <v>0.07435155675691354</v>
      </c>
      <c r="I16" s="43">
        <f t="shared" si="6"/>
        <v>0.04375872847834204</v>
      </c>
      <c r="J16" s="43">
        <f t="shared" si="6"/>
        <v>0.024003819984796403</v>
      </c>
      <c r="K16" s="43">
        <f t="shared" si="6"/>
        <v>0.012193074929216865</v>
      </c>
      <c r="L16" s="43">
        <f t="shared" si="6"/>
        <v>0.005691693064933957</v>
      </c>
      <c r="M16" s="43">
        <f t="shared" si="6"/>
        <v>0.002419359897133576</v>
      </c>
      <c r="N16" s="43">
        <f t="shared" si="6"/>
        <v>0.0009261753746629812</v>
      </c>
      <c r="O16" s="43">
        <f t="shared" si="6"/>
        <v>0.0003150170371847991</v>
      </c>
    </row>
    <row r="17" spans="1:15" ht="13.5">
      <c r="A17">
        <f t="shared" si="8"/>
        <v>50</v>
      </c>
      <c r="B17">
        <f t="shared" si="7"/>
        <v>25</v>
      </c>
      <c r="C17" s="43">
        <f t="shared" si="6"/>
        <v>0.4438624136703918</v>
      </c>
      <c r="D17" s="43">
        <f t="shared" si="6"/>
        <v>0.33521154352354904</v>
      </c>
      <c r="E17" s="43">
        <f t="shared" si="6"/>
        <v>0.23864280630795714</v>
      </c>
      <c r="F17" s="43">
        <f t="shared" si="6"/>
        <v>0.15933237266306322</v>
      </c>
      <c r="G17" s="43">
        <f>BINOMDIST($B17-1,$A17,G$13,TRUE)</f>
        <v>0.09924198273653327</v>
      </c>
      <c r="H17" s="43">
        <f t="shared" si="6"/>
        <v>0.057343760542200195</v>
      </c>
      <c r="I17" s="43">
        <f t="shared" si="6"/>
        <v>0.030549175687459434</v>
      </c>
      <c r="J17" s="43">
        <f t="shared" si="6"/>
        <v>0.01490094741094299</v>
      </c>
      <c r="K17" s="43">
        <f t="shared" si="6"/>
        <v>0.00660150101875742</v>
      </c>
      <c r="L17" s="43">
        <f t="shared" si="6"/>
        <v>0.002631414664105409</v>
      </c>
      <c r="M17" s="43">
        <f t="shared" si="6"/>
        <v>0.0009331793132559582</v>
      </c>
      <c r="N17" s="43">
        <f t="shared" si="6"/>
        <v>0.0002904375675201236</v>
      </c>
      <c r="O17" s="43">
        <f t="shared" si="6"/>
        <v>7.801673433372356E-05</v>
      </c>
    </row>
    <row r="18" spans="1:15" ht="13.5">
      <c r="A18">
        <f t="shared" si="8"/>
        <v>60</v>
      </c>
      <c r="B18">
        <f t="shared" si="7"/>
        <v>30</v>
      </c>
      <c r="C18" s="43">
        <f t="shared" si="6"/>
        <v>0.4487109134957158</v>
      </c>
      <c r="D18" s="43">
        <f t="shared" si="6"/>
        <v>0.3299012345090153</v>
      </c>
      <c r="E18" s="43">
        <f t="shared" si="6"/>
        <v>0.2259538849126403</v>
      </c>
      <c r="F18" s="43">
        <f t="shared" si="6"/>
        <v>0.14324782250334958</v>
      </c>
      <c r="G18" s="43">
        <f t="shared" si="6"/>
        <v>0.0835188323289613</v>
      </c>
      <c r="H18" s="43">
        <f t="shared" si="6"/>
        <v>0.044480314184217384</v>
      </c>
      <c r="I18" s="43">
        <f t="shared" si="6"/>
        <v>0.021480075930425675</v>
      </c>
      <c r="J18" s="43">
        <f t="shared" si="6"/>
        <v>0.009328052492504225</v>
      </c>
      <c r="K18" s="43">
        <f t="shared" si="6"/>
        <v>0.0036082067579981223</v>
      </c>
      <c r="L18" s="43">
        <f t="shared" si="6"/>
        <v>0.0012293440924275743</v>
      </c>
      <c r="M18" s="43">
        <f t="shared" si="6"/>
        <v>0.0003640256324240283</v>
      </c>
      <c r="N18" s="43">
        <f t="shared" si="6"/>
        <v>9.217986281053213E-05</v>
      </c>
      <c r="O18" s="43">
        <f t="shared" si="6"/>
        <v>1.956808225231421E-05</v>
      </c>
    </row>
    <row r="19" spans="1:15" ht="13.5">
      <c r="A19">
        <f t="shared" si="8"/>
        <v>70</v>
      </c>
      <c r="B19">
        <f t="shared" si="7"/>
        <v>35</v>
      </c>
      <c r="C19" s="43">
        <f t="shared" si="6"/>
        <v>0.4524872632297318</v>
      </c>
      <c r="D19" s="43">
        <f t="shared" si="6"/>
        <v>0.3244158290129469</v>
      </c>
      <c r="E19" s="43">
        <f t="shared" si="6"/>
        <v>0.2141120023825442</v>
      </c>
      <c r="F19" s="43">
        <f t="shared" si="6"/>
        <v>0.1290800457744232</v>
      </c>
      <c r="G19" s="43">
        <f t="shared" si="6"/>
        <v>0.07053893922466759</v>
      </c>
      <c r="H19" s="43">
        <f t="shared" si="6"/>
        <v>0.03466602550496432</v>
      </c>
      <c r="I19" s="43">
        <f t="shared" si="6"/>
        <v>0.015190098027768467</v>
      </c>
      <c r="J19" s="43">
        <f t="shared" si="6"/>
        <v>0.0058780324567714055</v>
      </c>
      <c r="K19" s="43">
        <f t="shared" si="6"/>
        <v>0.0019866816631187658</v>
      </c>
      <c r="L19" s="43">
        <f t="shared" si="6"/>
        <v>0.0005789297495108041</v>
      </c>
      <c r="M19" s="43">
        <f t="shared" si="6"/>
        <v>0.00014322189980868168</v>
      </c>
      <c r="N19" s="43">
        <f t="shared" si="6"/>
        <v>2.9521621037758197E-05</v>
      </c>
      <c r="O19" s="43">
        <f t="shared" si="6"/>
        <v>4.954646546316065E-06</v>
      </c>
    </row>
    <row r="20" spans="1:15" ht="13.5">
      <c r="A20">
        <f t="shared" si="8"/>
        <v>80</v>
      </c>
      <c r="B20">
        <f t="shared" si="7"/>
        <v>40</v>
      </c>
      <c r="C20" s="43">
        <f t="shared" si="6"/>
        <v>0.45553606061304736</v>
      </c>
      <c r="D20" s="43">
        <f t="shared" si="6"/>
        <v>0.31891642476646154</v>
      </c>
      <c r="E20" s="43">
        <f t="shared" si="6"/>
        <v>0.20307962462764734</v>
      </c>
      <c r="F20" s="43">
        <f t="shared" si="6"/>
        <v>0.11655430581230976</v>
      </c>
      <c r="G20" s="43">
        <f t="shared" si="6"/>
        <v>0.05975926824678652</v>
      </c>
      <c r="H20" s="43">
        <f t="shared" si="6"/>
        <v>0.027123558439777408</v>
      </c>
      <c r="I20" s="43">
        <f t="shared" si="6"/>
        <v>0.01079225816393672</v>
      </c>
      <c r="J20" s="43">
        <f t="shared" si="6"/>
        <v>0.0037236872519255523</v>
      </c>
      <c r="K20" s="43">
        <f t="shared" si="6"/>
        <v>0.0011002669445165604</v>
      </c>
      <c r="L20" s="43">
        <f t="shared" si="6"/>
        <v>0.00027435295242089443</v>
      </c>
      <c r="M20" s="43">
        <f t="shared" si="6"/>
        <v>5.672676044341761E-05</v>
      </c>
      <c r="N20" s="43">
        <f t="shared" si="6"/>
        <v>9.521188013874144E-06</v>
      </c>
      <c r="O20" s="43">
        <f t="shared" si="6"/>
        <v>1.2637161193279201E-06</v>
      </c>
    </row>
    <row r="21" spans="1:15" ht="13.5">
      <c r="A21">
        <f t="shared" si="8"/>
        <v>90</v>
      </c>
      <c r="B21">
        <f t="shared" si="7"/>
        <v>45</v>
      </c>
      <c r="C21" s="43">
        <f t="shared" si="6"/>
        <v>0.4580644385056454</v>
      </c>
      <c r="D21" s="43">
        <f t="shared" si="6"/>
        <v>0.31348264278887183</v>
      </c>
      <c r="E21" s="43">
        <f t="shared" si="6"/>
        <v>0.1927956295260204</v>
      </c>
      <c r="F21" s="43">
        <f t="shared" si="6"/>
        <v>0.10543826526562564</v>
      </c>
      <c r="G21" s="43">
        <f t="shared" si="6"/>
        <v>0.05076030419484549</v>
      </c>
      <c r="H21" s="43">
        <f t="shared" si="6"/>
        <v>0.02129230731154402</v>
      </c>
      <c r="I21" s="43">
        <f t="shared" si="6"/>
        <v>0.007697378814524457</v>
      </c>
      <c r="J21" s="43">
        <f t="shared" si="6"/>
        <v>0.0023691878671934273</v>
      </c>
      <c r="K21" s="43">
        <f t="shared" si="6"/>
        <v>0.0006122467096891886</v>
      </c>
      <c r="L21" s="43">
        <f t="shared" si="6"/>
        <v>0.00013067676130383847</v>
      </c>
      <c r="M21" s="43">
        <f t="shared" si="6"/>
        <v>2.258891632335542E-05</v>
      </c>
      <c r="N21" s="43">
        <f t="shared" si="6"/>
        <v>3.0879934313739374E-06</v>
      </c>
      <c r="O21" s="43">
        <f t="shared" si="6"/>
        <v>3.241983759124616E-07</v>
      </c>
    </row>
    <row r="22" spans="1:15" ht="13.5">
      <c r="A22">
        <f t="shared" si="8"/>
        <v>100</v>
      </c>
      <c r="B22">
        <f t="shared" si="7"/>
        <v>50</v>
      </c>
      <c r="C22" s="43">
        <f t="shared" si="6"/>
        <v>0.4602053813064117</v>
      </c>
      <c r="D22" s="43">
        <f t="shared" si="6"/>
        <v>0.3081545283405952</v>
      </c>
      <c r="E22" s="43">
        <f t="shared" si="6"/>
        <v>0.18319550717428335</v>
      </c>
      <c r="F22" s="43">
        <f t="shared" si="6"/>
        <v>0.09553861896881116</v>
      </c>
      <c r="G22" s="43">
        <f t="shared" si="6"/>
        <v>0.04321457813148034</v>
      </c>
      <c r="H22" s="43">
        <f t="shared" si="6"/>
        <v>0.016761686503161326</v>
      </c>
      <c r="I22" s="43">
        <f t="shared" si="6"/>
        <v>0.005507890221415303</v>
      </c>
      <c r="J22" s="43">
        <f t="shared" si="6"/>
        <v>0.0015128572671351719</v>
      </c>
      <c r="K22" s="43">
        <f t="shared" si="6"/>
        <v>0.0003420269581532599</v>
      </c>
      <c r="L22" s="43">
        <f t="shared" si="6"/>
        <v>6.250343777851401E-05</v>
      </c>
      <c r="M22" s="43">
        <f t="shared" si="6"/>
        <v>9.034686195720463E-06</v>
      </c>
      <c r="N22" s="43">
        <f t="shared" si="6"/>
        <v>1.0061222320274855E-06</v>
      </c>
      <c r="O22" s="43">
        <f t="shared" si="6"/>
        <v>8.356574962696052E-08</v>
      </c>
    </row>
  </sheetData>
  <conditionalFormatting sqref="C3:O11 C14:O22">
    <cfRule type="cellIs" priority="1" dxfId="4" operator="greaterThan" stopIfTrue="1">
      <formula>0.95</formula>
    </cfRule>
    <cfRule type="cellIs" priority="2" dxfId="5" operator="lessThan" stopIfTrue="1">
      <formula>0.05</formula>
    </cfRule>
  </conditionalFormatting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200"/>
  <sheetViews>
    <sheetView workbookViewId="0" topLeftCell="A1">
      <pane xSplit="1" ySplit="4" topLeftCell="B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5" sqref="C15"/>
    </sheetView>
  </sheetViews>
  <sheetFormatPr defaultColWidth="9.00390625" defaultRowHeight="13.5"/>
  <sheetData>
    <row r="1" spans="2:6" ht="13.5">
      <c r="B1">
        <f>B2+B3</f>
        <v>0.5</v>
      </c>
      <c r="C1" t="s">
        <v>37</v>
      </c>
      <c r="D1" s="6">
        <v>20</v>
      </c>
      <c r="E1" t="s">
        <v>38</v>
      </c>
      <c r="F1" s="6">
        <v>0.2</v>
      </c>
    </row>
    <row r="2" spans="2:6" ht="13.5">
      <c r="B2">
        <v>0.4</v>
      </c>
      <c r="C2" t="s">
        <v>5</v>
      </c>
      <c r="D2" s="6">
        <v>20</v>
      </c>
      <c r="E2" t="s">
        <v>39</v>
      </c>
      <c r="F2" s="6">
        <v>0.2</v>
      </c>
    </row>
    <row r="3" spans="2:8" ht="13.5">
      <c r="B3">
        <v>0.1</v>
      </c>
      <c r="E3" t="s">
        <v>40</v>
      </c>
      <c r="F3">
        <f>(F1-F2)/D2/F1</f>
        <v>0</v>
      </c>
      <c r="H3">
        <v>0.1</v>
      </c>
    </row>
    <row r="4" spans="1:9" ht="13.5">
      <c r="A4">
        <v>0</v>
      </c>
      <c r="B4">
        <f>D1</f>
        <v>20</v>
      </c>
      <c r="C4">
        <v>0</v>
      </c>
      <c r="D4">
        <f>B4</f>
        <v>20</v>
      </c>
      <c r="E4">
        <v>0</v>
      </c>
      <c r="F4">
        <f>D4</f>
        <v>20</v>
      </c>
      <c r="H4">
        <v>0</v>
      </c>
      <c r="I4">
        <v>1</v>
      </c>
    </row>
    <row r="5" spans="1:9" ht="13.5">
      <c r="A5">
        <f ca="1">IF(B4&gt;0,A4-LN(RAND())/($F$1*(1-B4*$F$3)+$F$2)/B4,A4+0.1)</f>
        <v>0.02232817293300267</v>
      </c>
      <c r="B5">
        <f aca="true" ca="1" t="shared" si="0" ref="B5:B36">B4+IF(B4=0,0,IF(RAND()&gt;$F$2/($F$2+$F$1*(1-$F$3*B4)),1,-1))</f>
        <v>21</v>
      </c>
      <c r="C5">
        <f ca="1">IF(D4&gt;0,C4-LN(RAND())/($F$1*(1-D4*$F$3)+$F$2)/D4,C4+0.1)</f>
        <v>0.20215061288061104</v>
      </c>
      <c r="D5">
        <f aca="true" ca="1" t="shared" si="1" ref="D5:D36">D4+IF(D4=0,0,IF(RAND()&gt;$F$2/($F$2+$F$1*(1-$F$3*D4)),1,-1))</f>
        <v>19</v>
      </c>
      <c r="E5">
        <f ca="1">IF(F4&gt;0,E4-LN(RAND())/($F$1*(1-F4*$F$3)+$F$2)/F4,E4+0.1)</f>
        <v>0.09570042455316938</v>
      </c>
      <c r="F5">
        <f aca="true" ca="1" t="shared" si="2" ref="F5:F36">F4+IF(F4=0,0,IF(RAND()&gt;$F$2/($F$2+$F$1*(1-$F$3*F4)),1,-1))</f>
        <v>21</v>
      </c>
      <c r="H5">
        <f>H4+$H$3</f>
        <v>0.1</v>
      </c>
      <c r="I5">
        <f>EXP(-(F$1+F$2)*H5)</f>
        <v>0.9607894391523232</v>
      </c>
    </row>
    <row r="6" spans="1:9" ht="13.5">
      <c r="A6">
        <f aca="true" ca="1" t="shared" si="3" ref="A6:E69">IF(B5&gt;0,A5-LN(RAND())/($F$1*(1-B5*$F$3)+$F$2)/B5,A5+0.1)</f>
        <v>0.06753066270193755</v>
      </c>
      <c r="B6">
        <f ca="1" t="shared" si="0"/>
        <v>22</v>
      </c>
      <c r="C6">
        <f ca="1" t="shared" si="3"/>
        <v>0.404710919666487</v>
      </c>
      <c r="D6">
        <f ca="1" t="shared" si="1"/>
        <v>20</v>
      </c>
      <c r="E6">
        <f ca="1" t="shared" si="3"/>
        <v>0.17842137163581598</v>
      </c>
      <c r="F6">
        <f ca="1" t="shared" si="2"/>
        <v>20</v>
      </c>
      <c r="H6">
        <f aca="true" t="shared" si="4" ref="H6:H69">H5+$H$3</f>
        <v>0.2</v>
      </c>
      <c r="I6">
        <f aca="true" t="shared" si="5" ref="I6:I69">EXP(-(F$1+F$2)*H6)</f>
        <v>0.9231163463866358</v>
      </c>
    </row>
    <row r="7" spans="1:9" ht="13.5">
      <c r="A7">
        <f ca="1" t="shared" si="3"/>
        <v>0.16523455427568012</v>
      </c>
      <c r="B7">
        <f ca="1" t="shared" si="0"/>
        <v>21</v>
      </c>
      <c r="C7">
        <f ca="1" t="shared" si="3"/>
        <v>0.43435328586462757</v>
      </c>
      <c r="D7">
        <f ca="1" t="shared" si="1"/>
        <v>21</v>
      </c>
      <c r="E7">
        <f ca="1" t="shared" si="3"/>
        <v>0.3179346553072628</v>
      </c>
      <c r="F7">
        <f ca="1" t="shared" si="2"/>
        <v>21</v>
      </c>
      <c r="H7">
        <f t="shared" si="4"/>
        <v>0.30000000000000004</v>
      </c>
      <c r="I7">
        <f t="shared" si="5"/>
        <v>0.8869204367171575</v>
      </c>
    </row>
    <row r="8" spans="1:9" ht="13.5">
      <c r="A8">
        <f ca="1" t="shared" si="3"/>
        <v>0.1724343878259566</v>
      </c>
      <c r="B8">
        <f ca="1" t="shared" si="0"/>
        <v>20</v>
      </c>
      <c r="C8">
        <f ca="1" t="shared" si="3"/>
        <v>0.4582225470074586</v>
      </c>
      <c r="D8">
        <f ca="1" t="shared" si="1"/>
        <v>22</v>
      </c>
      <c r="E8">
        <f ca="1" t="shared" si="3"/>
        <v>0.5844887604602655</v>
      </c>
      <c r="F8">
        <f ca="1" t="shared" si="2"/>
        <v>22</v>
      </c>
      <c r="H8">
        <f t="shared" si="4"/>
        <v>0.4</v>
      </c>
      <c r="I8">
        <f t="shared" si="5"/>
        <v>0.8521437889662113</v>
      </c>
    </row>
    <row r="9" spans="1:9" ht="13.5">
      <c r="A9">
        <f ca="1" t="shared" si="3"/>
        <v>0.19197972369100372</v>
      </c>
      <c r="B9">
        <f ca="1" t="shared" si="0"/>
        <v>21</v>
      </c>
      <c r="C9">
        <f ca="1" t="shared" si="3"/>
        <v>0.46619268768295763</v>
      </c>
      <c r="D9">
        <f ca="1" t="shared" si="1"/>
        <v>23</v>
      </c>
      <c r="E9">
        <f ca="1" t="shared" si="3"/>
        <v>0.620355513824773</v>
      </c>
      <c r="F9">
        <f ca="1" t="shared" si="2"/>
        <v>21</v>
      </c>
      <c r="H9">
        <f t="shared" si="4"/>
        <v>0.5</v>
      </c>
      <c r="I9">
        <f t="shared" si="5"/>
        <v>0.8187307530779818</v>
      </c>
    </row>
    <row r="10" spans="1:9" ht="13.5">
      <c r="A10">
        <f ca="1" t="shared" si="3"/>
        <v>0.2505845927805282</v>
      </c>
      <c r="B10">
        <f ca="1" t="shared" si="0"/>
        <v>22</v>
      </c>
      <c r="C10">
        <f ca="1" t="shared" si="3"/>
        <v>0.46680033741874594</v>
      </c>
      <c r="D10">
        <f ca="1" t="shared" si="1"/>
        <v>22</v>
      </c>
      <c r="E10">
        <f ca="1" t="shared" si="3"/>
        <v>0.6236968862063232</v>
      </c>
      <c r="F10">
        <f ca="1" t="shared" si="2"/>
        <v>20</v>
      </c>
      <c r="H10">
        <f t="shared" si="4"/>
        <v>0.6</v>
      </c>
      <c r="I10">
        <f t="shared" si="5"/>
        <v>0.7866278610665535</v>
      </c>
    </row>
    <row r="11" spans="1:9" ht="13.5">
      <c r="A11">
        <f ca="1" t="shared" si="3"/>
        <v>0.504013862158204</v>
      </c>
      <c r="B11">
        <f ca="1" t="shared" si="0"/>
        <v>21</v>
      </c>
      <c r="C11">
        <f ca="1" t="shared" si="3"/>
        <v>0.5546949896797606</v>
      </c>
      <c r="D11">
        <f ca="1" t="shared" si="1"/>
        <v>21</v>
      </c>
      <c r="E11">
        <f ca="1" t="shared" si="3"/>
        <v>0.7405615212162605</v>
      </c>
      <c r="F11">
        <f ca="1" t="shared" si="2"/>
        <v>21</v>
      </c>
      <c r="H11">
        <f t="shared" si="4"/>
        <v>0.7</v>
      </c>
      <c r="I11">
        <f t="shared" si="5"/>
        <v>0.7557837414557255</v>
      </c>
    </row>
    <row r="12" spans="1:9" ht="13.5">
      <c r="A12">
        <f ca="1" t="shared" si="3"/>
        <v>0.8378868670127437</v>
      </c>
      <c r="B12">
        <f ca="1" t="shared" si="0"/>
        <v>22</v>
      </c>
      <c r="C12">
        <f ca="1" t="shared" si="3"/>
        <v>0.5975427251495082</v>
      </c>
      <c r="D12">
        <f ca="1" t="shared" si="1"/>
        <v>20</v>
      </c>
      <c r="E12">
        <f ca="1" t="shared" si="3"/>
        <v>0.9961604558776287</v>
      </c>
      <c r="F12">
        <f ca="1" t="shared" si="2"/>
        <v>22</v>
      </c>
      <c r="H12">
        <f t="shared" si="4"/>
        <v>0.7999999999999999</v>
      </c>
      <c r="I12">
        <f t="shared" si="5"/>
        <v>0.7261490370736909</v>
      </c>
    </row>
    <row r="13" spans="1:9" ht="13.5">
      <c r="A13">
        <f ca="1" t="shared" si="3"/>
        <v>0.8743118662940123</v>
      </c>
      <c r="B13">
        <f ca="1" t="shared" si="0"/>
        <v>21</v>
      </c>
      <c r="C13">
        <f ca="1" t="shared" si="3"/>
        <v>0.6549016913297003</v>
      </c>
      <c r="D13">
        <f ca="1" t="shared" si="1"/>
        <v>19</v>
      </c>
      <c r="E13">
        <f ca="1" t="shared" si="3"/>
        <v>1.0535030767025626</v>
      </c>
      <c r="F13">
        <f ca="1" t="shared" si="2"/>
        <v>23</v>
      </c>
      <c r="H13">
        <f t="shared" si="4"/>
        <v>0.8999999999999999</v>
      </c>
      <c r="I13">
        <f t="shared" si="5"/>
        <v>0.697676326071031</v>
      </c>
    </row>
    <row r="14" spans="1:9" ht="13.5">
      <c r="A14">
        <f ca="1" t="shared" si="3"/>
        <v>0.8907416891644151</v>
      </c>
      <c r="B14">
        <f ca="1" t="shared" si="0"/>
        <v>22</v>
      </c>
      <c r="C14">
        <f ca="1" t="shared" si="3"/>
        <v>1.0570775164534032</v>
      </c>
      <c r="D14">
        <f ca="1" t="shared" si="1"/>
        <v>18</v>
      </c>
      <c r="E14">
        <f ca="1" t="shared" si="3"/>
        <v>1.1242578201131352</v>
      </c>
      <c r="F14">
        <f ca="1" t="shared" si="2"/>
        <v>22</v>
      </c>
      <c r="H14">
        <f t="shared" si="4"/>
        <v>0.9999999999999999</v>
      </c>
      <c r="I14">
        <f t="shared" si="5"/>
        <v>0.6703200460356393</v>
      </c>
    </row>
    <row r="15" spans="1:9" ht="13.5">
      <c r="A15">
        <f ca="1" t="shared" si="3"/>
        <v>1.0845698759093572</v>
      </c>
      <c r="B15">
        <f ca="1" t="shared" si="0"/>
        <v>23</v>
      </c>
      <c r="C15">
        <f ca="1" t="shared" si="3"/>
        <v>1.2275091128144802</v>
      </c>
      <c r="D15">
        <f ca="1" t="shared" si="1"/>
        <v>17</v>
      </c>
      <c r="E15">
        <f ca="1" t="shared" si="3"/>
        <v>1.232097386895679</v>
      </c>
      <c r="F15">
        <f ca="1" t="shared" si="2"/>
        <v>23</v>
      </c>
      <c r="H15">
        <f t="shared" si="4"/>
        <v>1.0999999999999999</v>
      </c>
      <c r="I15">
        <f t="shared" si="5"/>
        <v>0.6440364210831414</v>
      </c>
    </row>
    <row r="16" spans="1:9" ht="13.5">
      <c r="A16">
        <f ca="1" t="shared" si="3"/>
        <v>1.277130214880376</v>
      </c>
      <c r="B16">
        <f ca="1" t="shared" si="0"/>
        <v>24</v>
      </c>
      <c r="C16">
        <f ca="1" t="shared" si="3"/>
        <v>1.5253002523123529</v>
      </c>
      <c r="D16">
        <f ca="1" t="shared" si="1"/>
        <v>16</v>
      </c>
      <c r="E16">
        <f ca="1" t="shared" si="3"/>
        <v>1.3872585235244754</v>
      </c>
      <c r="F16">
        <f ca="1" t="shared" si="2"/>
        <v>22</v>
      </c>
      <c r="H16">
        <f t="shared" si="4"/>
        <v>1.2</v>
      </c>
      <c r="I16">
        <f t="shared" si="5"/>
        <v>0.6187833918061408</v>
      </c>
    </row>
    <row r="17" spans="1:9" ht="13.5">
      <c r="A17">
        <f ca="1" t="shared" si="3"/>
        <v>1.3598076669899881</v>
      </c>
      <c r="B17">
        <f ca="1" t="shared" si="0"/>
        <v>25</v>
      </c>
      <c r="C17">
        <f ca="1" t="shared" si="3"/>
        <v>1.618964374528691</v>
      </c>
      <c r="D17">
        <f ca="1" t="shared" si="1"/>
        <v>15</v>
      </c>
      <c r="E17">
        <f ca="1" t="shared" si="3"/>
        <v>1.494677094757308</v>
      </c>
      <c r="F17">
        <f ca="1" t="shared" si="2"/>
        <v>23</v>
      </c>
      <c r="H17">
        <f t="shared" si="4"/>
        <v>1.3</v>
      </c>
      <c r="I17">
        <f t="shared" si="5"/>
        <v>0.5945205479701944</v>
      </c>
    </row>
    <row r="18" spans="1:9" ht="13.5">
      <c r="A18">
        <f ca="1" t="shared" si="3"/>
        <v>1.3655561603374216</v>
      </c>
      <c r="B18">
        <f ca="1" t="shared" si="0"/>
        <v>24</v>
      </c>
      <c r="C18">
        <f ca="1" t="shared" si="3"/>
        <v>2.106687551704496</v>
      </c>
      <c r="D18">
        <f ca="1" t="shared" si="1"/>
        <v>16</v>
      </c>
      <c r="E18">
        <f ca="1" t="shared" si="3"/>
        <v>1.608279168487722</v>
      </c>
      <c r="F18">
        <f ca="1" t="shared" si="2"/>
        <v>22</v>
      </c>
      <c r="H18">
        <f t="shared" si="4"/>
        <v>1.4000000000000001</v>
      </c>
      <c r="I18">
        <f t="shared" si="5"/>
        <v>0.5712090638488149</v>
      </c>
    </row>
    <row r="19" spans="1:9" ht="13.5">
      <c r="A19">
        <f ca="1" t="shared" si="3"/>
        <v>1.4237246541809288</v>
      </c>
      <c r="B19">
        <f ca="1" t="shared" si="0"/>
        <v>25</v>
      </c>
      <c r="C19">
        <f ca="1" t="shared" si="3"/>
        <v>2.2009548942781785</v>
      </c>
      <c r="D19">
        <f ca="1" t="shared" si="1"/>
        <v>17</v>
      </c>
      <c r="E19">
        <f ca="1" t="shared" si="3"/>
        <v>1.6494050143197114</v>
      </c>
      <c r="F19">
        <f ca="1" t="shared" si="2"/>
        <v>21</v>
      </c>
      <c r="H19">
        <f t="shared" si="4"/>
        <v>1.5000000000000002</v>
      </c>
      <c r="I19">
        <f t="shared" si="5"/>
        <v>0.5488116360940264</v>
      </c>
    </row>
    <row r="20" spans="1:9" ht="13.5">
      <c r="A20">
        <f ca="1" t="shared" si="3"/>
        <v>1.4299207237445275</v>
      </c>
      <c r="B20">
        <f ca="1" t="shared" si="0"/>
        <v>26</v>
      </c>
      <c r="C20">
        <f ca="1" t="shared" si="3"/>
        <v>2.3913051882585856</v>
      </c>
      <c r="D20">
        <f ca="1" t="shared" si="1"/>
        <v>16</v>
      </c>
      <c r="E20">
        <f ca="1" t="shared" si="3"/>
        <v>2.0540326248878054</v>
      </c>
      <c r="F20">
        <f ca="1" t="shared" si="2"/>
        <v>20</v>
      </c>
      <c r="H20">
        <f t="shared" si="4"/>
        <v>1.6000000000000003</v>
      </c>
      <c r="I20">
        <f t="shared" si="5"/>
        <v>0.5272924240430485</v>
      </c>
    </row>
    <row r="21" spans="1:9" ht="13.5">
      <c r="A21">
        <f ca="1" t="shared" si="3"/>
        <v>1.6037750898036687</v>
      </c>
      <c r="B21">
        <f ca="1" t="shared" si="0"/>
        <v>25</v>
      </c>
      <c r="C21">
        <f ca="1" t="shared" si="3"/>
        <v>2.4213332676866446</v>
      </c>
      <c r="D21">
        <f ca="1" t="shared" si="1"/>
        <v>17</v>
      </c>
      <c r="E21">
        <f ca="1" t="shared" si="3"/>
        <v>2.188826761105231</v>
      </c>
      <c r="F21">
        <f ca="1" t="shared" si="2"/>
        <v>19</v>
      </c>
      <c r="H21">
        <f t="shared" si="4"/>
        <v>1.7000000000000004</v>
      </c>
      <c r="I21">
        <f t="shared" si="5"/>
        <v>0.5066169923655895</v>
      </c>
    </row>
    <row r="22" spans="1:9" ht="13.5">
      <c r="A22">
        <f ca="1" t="shared" si="3"/>
        <v>1.6656205165151332</v>
      </c>
      <c r="B22">
        <f ca="1" t="shared" si="0"/>
        <v>26</v>
      </c>
      <c r="C22">
        <f ca="1" t="shared" si="3"/>
        <v>2.769649461166564</v>
      </c>
      <c r="D22">
        <f ca="1" t="shared" si="1"/>
        <v>18</v>
      </c>
      <c r="E22">
        <f ca="1" t="shared" si="3"/>
        <v>2.206211595085987</v>
      </c>
      <c r="F22">
        <f ca="1" t="shared" si="2"/>
        <v>20</v>
      </c>
      <c r="H22">
        <f t="shared" si="4"/>
        <v>1.8000000000000005</v>
      </c>
      <c r="I22">
        <f t="shared" si="5"/>
        <v>0.48675225595997157</v>
      </c>
    </row>
    <row r="23" spans="1:9" ht="13.5">
      <c r="A23">
        <f ca="1" t="shared" si="3"/>
        <v>1.7255292711833143</v>
      </c>
      <c r="B23">
        <f ca="1" t="shared" si="0"/>
        <v>25</v>
      </c>
      <c r="C23">
        <f ca="1" t="shared" si="3"/>
        <v>2.836580507812386</v>
      </c>
      <c r="D23">
        <f ca="1" t="shared" si="1"/>
        <v>19</v>
      </c>
      <c r="E23">
        <f ca="1" t="shared" si="3"/>
        <v>2.2539165126519696</v>
      </c>
      <c r="F23">
        <f ca="1" t="shared" si="2"/>
        <v>19</v>
      </c>
      <c r="H23">
        <f t="shared" si="4"/>
        <v>1.9000000000000006</v>
      </c>
      <c r="I23">
        <f t="shared" si="5"/>
        <v>0.4676664270099091</v>
      </c>
    </row>
    <row r="24" spans="1:9" ht="13.5">
      <c r="A24">
        <f ca="1" t="shared" si="3"/>
        <v>1.856811521058189</v>
      </c>
      <c r="B24">
        <f ca="1" t="shared" si="0"/>
        <v>26</v>
      </c>
      <c r="C24">
        <f ca="1" t="shared" si="3"/>
        <v>2.8786951826991216</v>
      </c>
      <c r="D24">
        <f ca="1" t="shared" si="1"/>
        <v>18</v>
      </c>
      <c r="E24">
        <f ca="1" t="shared" si="3"/>
        <v>2.370239968081707</v>
      </c>
      <c r="F24">
        <f ca="1" t="shared" si="2"/>
        <v>20</v>
      </c>
      <c r="H24">
        <f t="shared" si="4"/>
        <v>2.0000000000000004</v>
      </c>
      <c r="I24">
        <f t="shared" si="5"/>
        <v>0.44932896411722145</v>
      </c>
    </row>
    <row r="25" spans="1:9" ht="13.5">
      <c r="A25">
        <f ca="1" t="shared" si="3"/>
        <v>1.898930927522168</v>
      </c>
      <c r="B25">
        <f ca="1" t="shared" si="0"/>
        <v>25</v>
      </c>
      <c r="C25">
        <f ca="1" t="shared" si="3"/>
        <v>3.0948396768005537</v>
      </c>
      <c r="D25">
        <f ca="1" t="shared" si="1"/>
        <v>17</v>
      </c>
      <c r="E25">
        <f ca="1" t="shared" si="3"/>
        <v>2.52235610047993</v>
      </c>
      <c r="F25">
        <f ca="1" t="shared" si="2"/>
        <v>19</v>
      </c>
      <c r="H25">
        <f t="shared" si="4"/>
        <v>2.1000000000000005</v>
      </c>
      <c r="I25">
        <f t="shared" si="5"/>
        <v>0.43171052342907956</v>
      </c>
    </row>
    <row r="26" spans="1:9" ht="13.5">
      <c r="A26">
        <f ca="1" t="shared" si="3"/>
        <v>1.9359278313573585</v>
      </c>
      <c r="B26">
        <f ca="1" t="shared" si="0"/>
        <v>24</v>
      </c>
      <c r="C26">
        <f ca="1" t="shared" si="3"/>
        <v>3.1408722005212697</v>
      </c>
      <c r="D26">
        <f ca="1" t="shared" si="1"/>
        <v>16</v>
      </c>
      <c r="E26">
        <f ca="1" t="shared" si="3"/>
        <v>2.593005148722489</v>
      </c>
      <c r="F26">
        <f ca="1" t="shared" si="2"/>
        <v>18</v>
      </c>
      <c r="H26">
        <f t="shared" si="4"/>
        <v>2.2000000000000006</v>
      </c>
      <c r="I26">
        <f t="shared" si="5"/>
        <v>0.4147829116815812</v>
      </c>
    </row>
    <row r="27" spans="1:9" ht="13.5">
      <c r="A27">
        <f ca="1" t="shared" si="3"/>
        <v>2.154025223148229</v>
      </c>
      <c r="B27">
        <f ca="1" t="shared" si="0"/>
        <v>23</v>
      </c>
      <c r="C27">
        <f ca="1" t="shared" si="3"/>
        <v>3.2046764983996145</v>
      </c>
      <c r="D27">
        <f ca="1" t="shared" si="1"/>
        <v>15</v>
      </c>
      <c r="E27">
        <f ca="1" t="shared" si="3"/>
        <v>2.5982180980747622</v>
      </c>
      <c r="F27">
        <f ca="1" t="shared" si="2"/>
        <v>17</v>
      </c>
      <c r="H27">
        <f t="shared" si="4"/>
        <v>2.3000000000000007</v>
      </c>
      <c r="I27">
        <f t="shared" si="5"/>
        <v>0.398519041084514</v>
      </c>
    </row>
    <row r="28" spans="1:9" ht="13.5">
      <c r="A28">
        <f ca="1" t="shared" si="3"/>
        <v>2.24983667689367</v>
      </c>
      <c r="B28">
        <f ca="1" t="shared" si="0"/>
        <v>22</v>
      </c>
      <c r="C28">
        <f ca="1" t="shared" si="3"/>
        <v>3.2641675650175728</v>
      </c>
      <c r="D28">
        <f ca="1" t="shared" si="1"/>
        <v>14</v>
      </c>
      <c r="E28">
        <f ca="1" t="shared" si="3"/>
        <v>2.7225647983388686</v>
      </c>
      <c r="F28">
        <f ca="1" t="shared" si="2"/>
        <v>18</v>
      </c>
      <c r="H28">
        <f t="shared" si="4"/>
        <v>2.400000000000001</v>
      </c>
      <c r="I28">
        <f t="shared" si="5"/>
        <v>0.38289288597511184</v>
      </c>
    </row>
    <row r="29" spans="1:9" ht="13.5">
      <c r="A29">
        <f ca="1" t="shared" si="3"/>
        <v>2.271099562026367</v>
      </c>
      <c r="B29">
        <f ca="1" t="shared" si="0"/>
        <v>21</v>
      </c>
      <c r="C29">
        <f ca="1" t="shared" si="3"/>
        <v>3.8163408900117037</v>
      </c>
      <c r="D29">
        <f ca="1" t="shared" si="1"/>
        <v>15</v>
      </c>
      <c r="E29">
        <f ca="1" t="shared" si="3"/>
        <v>2.8074736501455435</v>
      </c>
      <c r="F29">
        <f ca="1" t="shared" si="2"/>
        <v>19</v>
      </c>
      <c r="H29">
        <f t="shared" si="4"/>
        <v>2.500000000000001</v>
      </c>
      <c r="I29">
        <f t="shared" si="5"/>
        <v>0.36787944117144217</v>
      </c>
    </row>
    <row r="30" spans="1:9" ht="13.5">
      <c r="A30">
        <f ca="1" t="shared" si="3"/>
        <v>2.4339406628036087</v>
      </c>
      <c r="B30">
        <f ca="1" t="shared" si="0"/>
        <v>20</v>
      </c>
      <c r="C30">
        <f ca="1" t="shared" si="3"/>
        <v>4.173826624269296</v>
      </c>
      <c r="D30">
        <f ca="1" t="shared" si="1"/>
        <v>14</v>
      </c>
      <c r="E30">
        <f ca="1" t="shared" si="3"/>
        <v>2.9683106590531914</v>
      </c>
      <c r="F30">
        <f ca="1" t="shared" si="2"/>
        <v>20</v>
      </c>
      <c r="H30">
        <f t="shared" si="4"/>
        <v>2.600000000000001</v>
      </c>
      <c r="I30">
        <f t="shared" si="5"/>
        <v>0.35345468195878</v>
      </c>
    </row>
    <row r="31" spans="1:9" ht="13.5">
      <c r="A31">
        <f ca="1" t="shared" si="3"/>
        <v>2.690006423638022</v>
      </c>
      <c r="B31">
        <f ca="1" t="shared" si="0"/>
        <v>19</v>
      </c>
      <c r="C31">
        <f ca="1" t="shared" si="3"/>
        <v>4.772812307273001</v>
      </c>
      <c r="D31">
        <f ca="1" t="shared" si="1"/>
        <v>15</v>
      </c>
      <c r="E31">
        <f ca="1" t="shared" si="3"/>
        <v>2.9918305984944435</v>
      </c>
      <c r="F31">
        <f ca="1" t="shared" si="2"/>
        <v>21</v>
      </c>
      <c r="H31">
        <f t="shared" si="4"/>
        <v>2.700000000000001</v>
      </c>
      <c r="I31">
        <f t="shared" si="5"/>
        <v>0.339595525644939</v>
      </c>
    </row>
    <row r="32" spans="1:9" ht="13.5">
      <c r="A32">
        <f ca="1" t="shared" si="3"/>
        <v>2.816744565185285</v>
      </c>
      <c r="B32">
        <f ca="1" t="shared" si="0"/>
        <v>20</v>
      </c>
      <c r="C32">
        <f ca="1" t="shared" si="3"/>
        <v>4.979397784309062</v>
      </c>
      <c r="D32">
        <f ca="1" t="shared" si="1"/>
        <v>14</v>
      </c>
      <c r="E32">
        <f ca="1" t="shared" si="3"/>
        <v>3.02794044411114</v>
      </c>
      <c r="F32">
        <f ca="1" t="shared" si="2"/>
        <v>20</v>
      </c>
      <c r="H32">
        <f t="shared" si="4"/>
        <v>2.800000000000001</v>
      </c>
      <c r="I32">
        <f t="shared" si="5"/>
        <v>0.3262797946230393</v>
      </c>
    </row>
    <row r="33" spans="1:9" ht="13.5">
      <c r="A33">
        <f ca="1" t="shared" si="3"/>
        <v>2.891173721873198</v>
      </c>
      <c r="B33">
        <f ca="1" t="shared" si="0"/>
        <v>19</v>
      </c>
      <c r="C33">
        <f ca="1" t="shared" si="3"/>
        <v>5.059501171670227</v>
      </c>
      <c r="D33">
        <f ca="1" t="shared" si="1"/>
        <v>13</v>
      </c>
      <c r="E33">
        <f ca="1" t="shared" si="3"/>
        <v>3.0812870693490484</v>
      </c>
      <c r="F33">
        <f ca="1" t="shared" si="2"/>
        <v>21</v>
      </c>
      <c r="H33">
        <f t="shared" si="4"/>
        <v>2.9000000000000012</v>
      </c>
      <c r="I33">
        <f t="shared" si="5"/>
        <v>0.3134861808826051</v>
      </c>
    </row>
    <row r="34" spans="1:9" ht="13.5">
      <c r="A34">
        <f ca="1" t="shared" si="3"/>
        <v>2.9271271463394446</v>
      </c>
      <c r="B34">
        <f ca="1" t="shared" si="0"/>
        <v>20</v>
      </c>
      <c r="C34">
        <f ca="1" t="shared" si="3"/>
        <v>5.316763306180969</v>
      </c>
      <c r="D34">
        <f ca="1" t="shared" si="1"/>
        <v>12</v>
      </c>
      <c r="E34">
        <f ca="1" t="shared" si="3"/>
        <v>3.161305517558042</v>
      </c>
      <c r="F34">
        <f ca="1" t="shared" si="2"/>
        <v>20</v>
      </c>
      <c r="H34">
        <f t="shared" si="4"/>
        <v>3.0000000000000013</v>
      </c>
      <c r="I34">
        <f t="shared" si="5"/>
        <v>0.3011942119122019</v>
      </c>
    </row>
    <row r="35" spans="1:9" ht="13.5">
      <c r="A35">
        <f ca="1" t="shared" si="3"/>
        <v>3.269082538241751</v>
      </c>
      <c r="B35">
        <f ca="1" t="shared" si="0"/>
        <v>19</v>
      </c>
      <c r="C35">
        <f ca="1" t="shared" si="3"/>
        <v>5.438880157649522</v>
      </c>
      <c r="D35">
        <f ca="1" t="shared" si="1"/>
        <v>11</v>
      </c>
      <c r="E35">
        <f ca="1" t="shared" si="3"/>
        <v>3.1768344745098993</v>
      </c>
      <c r="F35">
        <f ca="1" t="shared" si="2"/>
        <v>19</v>
      </c>
      <c r="H35">
        <f t="shared" si="4"/>
        <v>3.1000000000000014</v>
      </c>
      <c r="I35">
        <f t="shared" si="5"/>
        <v>0.28938421793905045</v>
      </c>
    </row>
    <row r="36" spans="1:9" ht="13.5">
      <c r="A36">
        <f ca="1" t="shared" si="3"/>
        <v>3.5420453844082123</v>
      </c>
      <c r="B36">
        <f ca="1" t="shared" si="0"/>
        <v>20</v>
      </c>
      <c r="C36">
        <f ca="1" t="shared" si="3"/>
        <v>5.804573679042061</v>
      </c>
      <c r="D36">
        <f ca="1" t="shared" si="1"/>
        <v>10</v>
      </c>
      <c r="E36">
        <f ca="1" t="shared" si="3"/>
        <v>3.1943730270874098</v>
      </c>
      <c r="F36">
        <f ca="1" t="shared" si="2"/>
        <v>18</v>
      </c>
      <c r="H36">
        <f t="shared" si="4"/>
        <v>3.2000000000000015</v>
      </c>
      <c r="I36">
        <f t="shared" si="5"/>
        <v>0.2780373004531939</v>
      </c>
    </row>
    <row r="37" spans="1:9" ht="13.5">
      <c r="A37">
        <f ca="1" t="shared" si="3"/>
        <v>3.5557793172321905</v>
      </c>
      <c r="B37">
        <f aca="true" ca="1" t="shared" si="6" ref="B37:B68">B36+IF(B36=0,0,IF(RAND()&gt;$F$2/($F$2+$F$1*(1-$F$3*B36)),1,-1))</f>
        <v>21</v>
      </c>
      <c r="C37">
        <f ca="1" t="shared" si="3"/>
        <v>6.246863129099491</v>
      </c>
      <c r="D37">
        <f aca="true" ca="1" t="shared" si="7" ref="D37:D68">D36+IF(D36=0,0,IF(RAND()&gt;$F$2/($F$2+$F$1*(1-$F$3*D36)),1,-1))</f>
        <v>9</v>
      </c>
      <c r="E37">
        <f ca="1" t="shared" si="3"/>
        <v>3.2574090714249895</v>
      </c>
      <c r="F37">
        <f aca="true" ca="1" t="shared" si="8" ref="F37:F68">F36+IF(F36=0,0,IF(RAND()&gt;$F$2/($F$2+$F$1*(1-$F$3*F36)),1,-1))</f>
        <v>17</v>
      </c>
      <c r="H37">
        <f t="shared" si="4"/>
        <v>3.3000000000000016</v>
      </c>
      <c r="I37">
        <f t="shared" si="5"/>
        <v>0.26713530196585017</v>
      </c>
    </row>
    <row r="38" spans="1:9" ht="13.5">
      <c r="A38">
        <f ca="1" t="shared" si="3"/>
        <v>3.6880110996654967</v>
      </c>
      <c r="B38">
        <f ca="1" t="shared" si="6"/>
        <v>20</v>
      </c>
      <c r="C38">
        <f ca="1" t="shared" si="3"/>
        <v>6.461920549336088</v>
      </c>
      <c r="D38">
        <f ca="1" t="shared" si="7"/>
        <v>10</v>
      </c>
      <c r="E38">
        <f ca="1" t="shared" si="3"/>
        <v>3.47030574361825</v>
      </c>
      <c r="F38">
        <f ca="1" t="shared" si="8"/>
        <v>16</v>
      </c>
      <c r="H38">
        <f t="shared" si="4"/>
        <v>3.4000000000000017</v>
      </c>
      <c r="I38">
        <f t="shared" si="5"/>
        <v>0.25666077695355566</v>
      </c>
    </row>
    <row r="39" spans="1:9" ht="13.5">
      <c r="A39">
        <f ca="1" t="shared" si="3"/>
        <v>3.8047108890377177</v>
      </c>
      <c r="B39">
        <f ca="1" t="shared" si="6"/>
        <v>21</v>
      </c>
      <c r="C39">
        <f ca="1" t="shared" si="3"/>
        <v>6.707883054939881</v>
      </c>
      <c r="D39">
        <f ca="1" t="shared" si="7"/>
        <v>9</v>
      </c>
      <c r="E39">
        <f ca="1" t="shared" si="3"/>
        <v>3.6953642724122853</v>
      </c>
      <c r="F39">
        <f ca="1" t="shared" si="8"/>
        <v>15</v>
      </c>
      <c r="H39">
        <f t="shared" si="4"/>
        <v>3.5000000000000018</v>
      </c>
      <c r="I39">
        <f t="shared" si="5"/>
        <v>0.24659696394160627</v>
      </c>
    </row>
    <row r="40" spans="1:9" ht="13.5">
      <c r="A40">
        <f ca="1" t="shared" si="3"/>
        <v>3.9932441789910036</v>
      </c>
      <c r="B40">
        <f ca="1" t="shared" si="6"/>
        <v>22</v>
      </c>
      <c r="C40">
        <f ca="1" t="shared" si="3"/>
        <v>6.71406319123006</v>
      </c>
      <c r="D40">
        <f ca="1" t="shared" si="7"/>
        <v>10</v>
      </c>
      <c r="E40">
        <f ca="1" t="shared" si="3"/>
        <v>3.9575484069280122</v>
      </c>
      <c r="F40">
        <f ca="1" t="shared" si="8"/>
        <v>14</v>
      </c>
      <c r="H40">
        <f t="shared" si="4"/>
        <v>3.600000000000002</v>
      </c>
      <c r="I40">
        <f t="shared" si="5"/>
        <v>0.23692775868212157</v>
      </c>
    </row>
    <row r="41" spans="1:9" ht="13.5">
      <c r="A41">
        <f ca="1" t="shared" si="3"/>
        <v>4.039950300549264</v>
      </c>
      <c r="B41">
        <f ca="1" t="shared" si="6"/>
        <v>21</v>
      </c>
      <c r="C41">
        <f ca="1" t="shared" si="3"/>
        <v>7.240718043942085</v>
      </c>
      <c r="D41">
        <f ca="1" t="shared" si="7"/>
        <v>9</v>
      </c>
      <c r="E41">
        <f ca="1" t="shared" si="3"/>
        <v>4.3892881987533325</v>
      </c>
      <c r="F41">
        <f ca="1" t="shared" si="8"/>
        <v>13</v>
      </c>
      <c r="H41">
        <f t="shared" si="4"/>
        <v>3.700000000000002</v>
      </c>
      <c r="I41">
        <f t="shared" si="5"/>
        <v>0.22763768838381254</v>
      </c>
    </row>
    <row r="42" spans="1:9" ht="13.5">
      <c r="A42">
        <f ca="1" t="shared" si="3"/>
        <v>4.177217411223689</v>
      </c>
      <c r="B42">
        <f ca="1" t="shared" si="6"/>
        <v>22</v>
      </c>
      <c r="C42">
        <f ca="1" t="shared" si="3"/>
        <v>7.263457175944312</v>
      </c>
      <c r="D42">
        <f ca="1" t="shared" si="7"/>
        <v>10</v>
      </c>
      <c r="E42">
        <f ca="1" t="shared" si="3"/>
        <v>4.528864247520515</v>
      </c>
      <c r="F42">
        <f ca="1" t="shared" si="8"/>
        <v>14</v>
      </c>
      <c r="H42">
        <f t="shared" si="4"/>
        <v>3.800000000000002</v>
      </c>
      <c r="I42">
        <f t="shared" si="5"/>
        <v>0.21871188695221455</v>
      </c>
    </row>
    <row r="43" spans="1:9" ht="13.5">
      <c r="A43">
        <f ca="1" t="shared" si="3"/>
        <v>4.2678624724639365</v>
      </c>
      <c r="B43">
        <f ca="1" t="shared" si="6"/>
        <v>21</v>
      </c>
      <c r="C43">
        <f ca="1" t="shared" si="3"/>
        <v>7.579834248033084</v>
      </c>
      <c r="D43">
        <f ca="1" t="shared" si="7"/>
        <v>9</v>
      </c>
      <c r="E43">
        <f ca="1" t="shared" si="3"/>
        <v>4.532324864274458</v>
      </c>
      <c r="F43">
        <f ca="1" t="shared" si="8"/>
        <v>15</v>
      </c>
      <c r="H43">
        <f t="shared" si="4"/>
        <v>3.900000000000002</v>
      </c>
      <c r="I43">
        <f t="shared" si="5"/>
        <v>0.21013607120076455</v>
      </c>
    </row>
    <row r="44" spans="1:9" ht="13.5">
      <c r="A44">
        <f ca="1" t="shared" si="3"/>
        <v>4.397661348118525</v>
      </c>
      <c r="B44">
        <f ca="1" t="shared" si="6"/>
        <v>22</v>
      </c>
      <c r="C44">
        <f ca="1" t="shared" si="3"/>
        <v>7.689053044922524</v>
      </c>
      <c r="D44">
        <f ca="1" t="shared" si="7"/>
        <v>8</v>
      </c>
      <c r="E44">
        <f ca="1" t="shared" si="3"/>
        <v>4.587525562509091</v>
      </c>
      <c r="F44">
        <f ca="1" t="shared" si="8"/>
        <v>16</v>
      </c>
      <c r="H44">
        <f t="shared" si="4"/>
        <v>4.000000000000002</v>
      </c>
      <c r="I44">
        <f t="shared" si="5"/>
        <v>0.20189651799465524</v>
      </c>
    </row>
    <row r="45" spans="1:9" ht="13.5">
      <c r="A45">
        <f ca="1" t="shared" si="3"/>
        <v>4.600214717951632</v>
      </c>
      <c r="B45">
        <f ca="1" t="shared" si="6"/>
        <v>21</v>
      </c>
      <c r="C45">
        <f ca="1" t="shared" si="3"/>
        <v>7.956719803843517</v>
      </c>
      <c r="D45">
        <f ca="1" t="shared" si="7"/>
        <v>7</v>
      </c>
      <c r="E45">
        <f ca="1" t="shared" si="3"/>
        <v>4.79550749401353</v>
      </c>
      <c r="F45">
        <f ca="1" t="shared" si="8"/>
        <v>15</v>
      </c>
      <c r="H45">
        <f t="shared" si="4"/>
        <v>4.100000000000001</v>
      </c>
      <c r="I45">
        <f t="shared" si="5"/>
        <v>0.1939800422908918</v>
      </c>
    </row>
    <row r="46" spans="1:9" ht="13.5">
      <c r="A46">
        <f ca="1" t="shared" si="3"/>
        <v>4.735346475403227</v>
      </c>
      <c r="B46">
        <f ca="1" t="shared" si="6"/>
        <v>22</v>
      </c>
      <c r="C46">
        <f ca="1" t="shared" si="3"/>
        <v>8.192372786820636</v>
      </c>
      <c r="D46">
        <f ca="1" t="shared" si="7"/>
        <v>6</v>
      </c>
      <c r="E46">
        <f ca="1" t="shared" si="3"/>
        <v>4.82706880502211</v>
      </c>
      <c r="F46">
        <f ca="1" t="shared" si="8"/>
        <v>16</v>
      </c>
      <c r="H46">
        <f t="shared" si="4"/>
        <v>4.200000000000001</v>
      </c>
      <c r="I46">
        <f t="shared" si="5"/>
        <v>0.18637397603940986</v>
      </c>
    </row>
    <row r="47" spans="1:9" ht="13.5">
      <c r="A47">
        <f ca="1" t="shared" si="3"/>
        <v>4.801035732147321</v>
      </c>
      <c r="B47">
        <f ca="1" t="shared" si="6"/>
        <v>23</v>
      </c>
      <c r="C47">
        <f ca="1" t="shared" si="3"/>
        <v>9.246634535485729</v>
      </c>
      <c r="D47">
        <f ca="1" t="shared" si="7"/>
        <v>5</v>
      </c>
      <c r="E47">
        <f ca="1" t="shared" si="3"/>
        <v>4.8413724415933865</v>
      </c>
      <c r="F47">
        <f ca="1" t="shared" si="8"/>
        <v>17</v>
      </c>
      <c r="H47">
        <f t="shared" si="4"/>
        <v>4.300000000000001</v>
      </c>
      <c r="I47">
        <f t="shared" si="5"/>
        <v>0.17906614791149314</v>
      </c>
    </row>
    <row r="48" spans="1:9" ht="13.5">
      <c r="A48">
        <f ca="1" t="shared" si="3"/>
        <v>4.852810567326089</v>
      </c>
      <c r="B48">
        <f ca="1" t="shared" si="6"/>
        <v>22</v>
      </c>
      <c r="C48">
        <f ca="1" t="shared" si="3"/>
        <v>9.751852674378766</v>
      </c>
      <c r="D48">
        <f ca="1" t="shared" si="7"/>
        <v>4</v>
      </c>
      <c r="E48">
        <f ca="1" t="shared" si="3"/>
        <v>5.198473460985947</v>
      </c>
      <c r="F48">
        <f ca="1" t="shared" si="8"/>
        <v>16</v>
      </c>
      <c r="H48">
        <f t="shared" si="4"/>
        <v>4.4</v>
      </c>
      <c r="I48">
        <f t="shared" si="5"/>
        <v>0.17204486382305048</v>
      </c>
    </row>
    <row r="49" spans="1:9" ht="13.5">
      <c r="A49">
        <f ca="1" t="shared" si="3"/>
        <v>4.904220356672521</v>
      </c>
      <c r="B49">
        <f ca="1" t="shared" si="6"/>
        <v>23</v>
      </c>
      <c r="C49">
        <f ca="1" t="shared" si="3"/>
        <v>10.025237969963662</v>
      </c>
      <c r="D49">
        <f ca="1" t="shared" si="7"/>
        <v>5</v>
      </c>
      <c r="E49">
        <f ca="1" t="shared" si="3"/>
        <v>5.384800104670322</v>
      </c>
      <c r="F49">
        <f ca="1" t="shared" si="8"/>
        <v>15</v>
      </c>
      <c r="H49">
        <f t="shared" si="4"/>
        <v>4.5</v>
      </c>
      <c r="I49">
        <f t="shared" si="5"/>
        <v>0.16529888822158653</v>
      </c>
    </row>
    <row r="50" spans="1:9" ht="13.5">
      <c r="A50">
        <f ca="1" t="shared" si="3"/>
        <v>5.032269548404569</v>
      </c>
      <c r="B50">
        <f ca="1" t="shared" si="6"/>
        <v>24</v>
      </c>
      <c r="C50">
        <f ca="1" t="shared" si="3"/>
        <v>10.236671966359749</v>
      </c>
      <c r="D50">
        <f ca="1" t="shared" si="7"/>
        <v>4</v>
      </c>
      <c r="E50">
        <f ca="1" t="shared" si="3"/>
        <v>5.488565286453509</v>
      </c>
      <c r="F50">
        <f ca="1" t="shared" si="8"/>
        <v>14</v>
      </c>
      <c r="H50">
        <f t="shared" si="4"/>
        <v>4.6</v>
      </c>
      <c r="I50">
        <f t="shared" si="5"/>
        <v>0.1588174261069207</v>
      </c>
    </row>
    <row r="51" spans="1:9" ht="13.5">
      <c r="A51">
        <f ca="1" t="shared" si="3"/>
        <v>5.0457647317931</v>
      </c>
      <c r="B51">
        <f ca="1" t="shared" si="6"/>
        <v>25</v>
      </c>
      <c r="C51">
        <f ca="1" t="shared" si="3"/>
        <v>10.568659474239906</v>
      </c>
      <c r="D51">
        <f ca="1" t="shared" si="7"/>
        <v>3</v>
      </c>
      <c r="E51">
        <f ca="1" t="shared" si="3"/>
        <v>5.554247538246349</v>
      </c>
      <c r="F51">
        <f ca="1" t="shared" si="8"/>
        <v>15</v>
      </c>
      <c r="H51">
        <f t="shared" si="4"/>
        <v>4.699999999999999</v>
      </c>
      <c r="I51">
        <f t="shared" si="5"/>
        <v>0.1525901057568839</v>
      </c>
    </row>
    <row r="52" spans="1:9" ht="13.5">
      <c r="A52">
        <f ca="1" t="shared" si="3"/>
        <v>5.063715478485259</v>
      </c>
      <c r="B52">
        <f ca="1" t="shared" si="6"/>
        <v>24</v>
      </c>
      <c r="C52">
        <f ca="1" t="shared" si="3"/>
        <v>12.638041026053964</v>
      </c>
      <c r="D52">
        <f ca="1" t="shared" si="7"/>
        <v>4</v>
      </c>
      <c r="E52">
        <f ca="1" t="shared" si="3"/>
        <v>5.610476502705835</v>
      </c>
      <c r="F52">
        <f ca="1" t="shared" si="8"/>
        <v>16</v>
      </c>
      <c r="H52">
        <f t="shared" si="4"/>
        <v>4.799999999999999</v>
      </c>
      <c r="I52">
        <f t="shared" si="5"/>
        <v>0.14660696213035018</v>
      </c>
    </row>
    <row r="53" spans="1:9" ht="13.5">
      <c r="A53">
        <f ca="1" t="shared" si="3"/>
        <v>5.1489009561369485</v>
      </c>
      <c r="B53">
        <f ca="1" t="shared" si="6"/>
        <v>23</v>
      </c>
      <c r="C53">
        <f ca="1" t="shared" si="3"/>
        <v>12.651623823972809</v>
      </c>
      <c r="D53">
        <f ca="1" t="shared" si="7"/>
        <v>3</v>
      </c>
      <c r="E53">
        <f ca="1" t="shared" si="3"/>
        <v>5.628719534062158</v>
      </c>
      <c r="F53">
        <f ca="1" t="shared" si="8"/>
        <v>15</v>
      </c>
      <c r="H53">
        <f t="shared" si="4"/>
        <v>4.899999999999999</v>
      </c>
      <c r="I53">
        <f t="shared" si="5"/>
        <v>0.14085842092104506</v>
      </c>
    </row>
    <row r="54" spans="1:9" ht="13.5">
      <c r="A54">
        <f ca="1" t="shared" si="3"/>
        <v>5.279298061051386</v>
      </c>
      <c r="B54">
        <f ca="1" t="shared" si="6"/>
        <v>22</v>
      </c>
      <c r="C54">
        <f ca="1" t="shared" si="3"/>
        <v>14.764820985532397</v>
      </c>
      <c r="D54">
        <f ca="1" t="shared" si="7"/>
        <v>4</v>
      </c>
      <c r="E54">
        <f ca="1" t="shared" si="3"/>
        <v>5.634702169324385</v>
      </c>
      <c r="F54">
        <f ca="1" t="shared" si="8"/>
        <v>16</v>
      </c>
      <c r="H54">
        <f t="shared" si="4"/>
        <v>4.999999999999998</v>
      </c>
      <c r="I54">
        <f t="shared" si="5"/>
        <v>0.13533528323661279</v>
      </c>
    </row>
    <row r="55" spans="1:9" ht="13.5">
      <c r="A55">
        <f ca="1" t="shared" si="3"/>
        <v>5.4301176926952985</v>
      </c>
      <c r="B55">
        <f ca="1" t="shared" si="6"/>
        <v>23</v>
      </c>
      <c r="C55">
        <f ca="1" t="shared" si="3"/>
        <v>14.771282388751406</v>
      </c>
      <c r="D55">
        <f ca="1" t="shared" si="7"/>
        <v>5</v>
      </c>
      <c r="E55">
        <f ca="1" t="shared" si="3"/>
        <v>5.645914713922487</v>
      </c>
      <c r="F55">
        <f ca="1" t="shared" si="8"/>
        <v>17</v>
      </c>
      <c r="H55">
        <f t="shared" si="4"/>
        <v>5.099999999999998</v>
      </c>
      <c r="I55">
        <f t="shared" si="5"/>
        <v>0.13002871087842602</v>
      </c>
    </row>
    <row r="56" spans="1:9" ht="13.5">
      <c r="A56">
        <f ca="1" t="shared" si="3"/>
        <v>5.442506673176485</v>
      </c>
      <c r="B56">
        <f ca="1" t="shared" si="6"/>
        <v>24</v>
      </c>
      <c r="C56">
        <f ca="1" t="shared" si="3"/>
        <v>15.569917760519608</v>
      </c>
      <c r="D56">
        <f ca="1" t="shared" si="7"/>
        <v>6</v>
      </c>
      <c r="E56">
        <f ca="1" t="shared" si="3"/>
        <v>5.928668952049302</v>
      </c>
      <c r="F56">
        <f ca="1" t="shared" si="8"/>
        <v>16</v>
      </c>
      <c r="H56">
        <f t="shared" si="4"/>
        <v>5.1999999999999975</v>
      </c>
      <c r="I56">
        <f t="shared" si="5"/>
        <v>0.12493021219858252</v>
      </c>
    </row>
    <row r="57" spans="1:9" ht="13.5">
      <c r="A57">
        <f ca="1" t="shared" si="3"/>
        <v>5.581212793941009</v>
      </c>
      <c r="B57">
        <f ca="1" t="shared" si="6"/>
        <v>23</v>
      </c>
      <c r="C57">
        <f ca="1" t="shared" si="3"/>
        <v>15.897054089550029</v>
      </c>
      <c r="D57">
        <f ca="1" t="shared" si="7"/>
        <v>5</v>
      </c>
      <c r="E57">
        <f ca="1" t="shared" si="3"/>
        <v>6.267113013371364</v>
      </c>
      <c r="F57">
        <f ca="1" t="shared" si="8"/>
        <v>15</v>
      </c>
      <c r="H57">
        <f t="shared" si="4"/>
        <v>5.299999999999997</v>
      </c>
      <c r="I57">
        <f t="shared" si="5"/>
        <v>0.12003162851145688</v>
      </c>
    </row>
    <row r="58" spans="1:9" ht="13.5">
      <c r="A58">
        <f ca="1" t="shared" si="3"/>
        <v>5.647182391446382</v>
      </c>
      <c r="B58">
        <f ca="1" t="shared" si="6"/>
        <v>22</v>
      </c>
      <c r="C58">
        <f ca="1" t="shared" si="3"/>
        <v>16.719064196629432</v>
      </c>
      <c r="D58">
        <f ca="1" t="shared" si="7"/>
        <v>4</v>
      </c>
      <c r="E58">
        <f ca="1" t="shared" si="3"/>
        <v>6.267653326554506</v>
      </c>
      <c r="F58">
        <f ca="1" t="shared" si="8"/>
        <v>14</v>
      </c>
      <c r="H58">
        <f t="shared" si="4"/>
        <v>5.399999999999997</v>
      </c>
      <c r="I58">
        <f t="shared" si="5"/>
        <v>0.11532512103806267</v>
      </c>
    </row>
    <row r="59" spans="1:9" ht="13.5">
      <c r="A59">
        <f ca="1" t="shared" si="3"/>
        <v>5.656706296504907</v>
      </c>
      <c r="B59">
        <f ca="1" t="shared" si="6"/>
        <v>23</v>
      </c>
      <c r="C59">
        <f ca="1" t="shared" si="3"/>
        <v>16.992282262456467</v>
      </c>
      <c r="D59">
        <f ca="1" t="shared" si="7"/>
        <v>5</v>
      </c>
      <c r="E59">
        <f ca="1" t="shared" si="3"/>
        <v>6.420709469881805</v>
      </c>
      <c r="F59">
        <f ca="1" t="shared" si="8"/>
        <v>13</v>
      </c>
      <c r="H59">
        <f t="shared" si="4"/>
        <v>5.4999999999999964</v>
      </c>
      <c r="I59">
        <f t="shared" si="5"/>
        <v>0.11080315836233401</v>
      </c>
    </row>
    <row r="60" spans="1:9" ht="13.5">
      <c r="A60">
        <f ca="1" t="shared" si="3"/>
        <v>5.702165630651377</v>
      </c>
      <c r="B60">
        <f ca="1" t="shared" si="6"/>
        <v>22</v>
      </c>
      <c r="C60">
        <f ca="1" t="shared" si="3"/>
        <v>17.514121179435207</v>
      </c>
      <c r="D60">
        <f ca="1" t="shared" si="7"/>
        <v>4</v>
      </c>
      <c r="E60">
        <f ca="1" t="shared" si="3"/>
        <v>6.872091588405698</v>
      </c>
      <c r="F60">
        <f ca="1" t="shared" si="8"/>
        <v>12</v>
      </c>
      <c r="H60">
        <f t="shared" si="4"/>
        <v>5.599999999999996</v>
      </c>
      <c r="I60">
        <f t="shared" si="5"/>
        <v>0.10645850437925299</v>
      </c>
    </row>
    <row r="61" spans="1:9" ht="13.5">
      <c r="A61">
        <f ca="1" t="shared" si="3"/>
        <v>5.775066877829833</v>
      </c>
      <c r="B61">
        <f ca="1" t="shared" si="6"/>
        <v>23</v>
      </c>
      <c r="C61">
        <f ca="1" t="shared" si="3"/>
        <v>17.6969120050636</v>
      </c>
      <c r="D61">
        <f ca="1" t="shared" si="7"/>
        <v>5</v>
      </c>
      <c r="E61">
        <f ca="1" t="shared" si="3"/>
        <v>7.02926540175438</v>
      </c>
      <c r="F61">
        <f ca="1" t="shared" si="8"/>
        <v>13</v>
      </c>
      <c r="H61">
        <f t="shared" si="4"/>
        <v>5.699999999999996</v>
      </c>
      <c r="I61">
        <f t="shared" si="5"/>
        <v>0.10228420671553762</v>
      </c>
    </row>
    <row r="62" spans="1:9" ht="13.5">
      <c r="A62">
        <f ca="1" t="shared" si="3"/>
        <v>5.7955724926642915</v>
      </c>
      <c r="B62">
        <f ca="1" t="shared" si="6"/>
        <v>22</v>
      </c>
      <c r="C62">
        <f ca="1" t="shared" si="3"/>
        <v>17.800275284461094</v>
      </c>
      <c r="D62">
        <f ca="1" t="shared" si="7"/>
        <v>6</v>
      </c>
      <c r="E62">
        <f ca="1" t="shared" si="3"/>
        <v>7.072767271671516</v>
      </c>
      <c r="F62">
        <f ca="1" t="shared" si="8"/>
        <v>14</v>
      </c>
      <c r="H62">
        <f t="shared" si="4"/>
        <v>5.799999999999995</v>
      </c>
      <c r="I62">
        <f t="shared" si="5"/>
        <v>0.09827358560436172</v>
      </c>
    </row>
    <row r="63" spans="1:9" ht="13.5">
      <c r="A63">
        <f ca="1" t="shared" si="3"/>
        <v>5.830555093780092</v>
      </c>
      <c r="B63">
        <f ca="1" t="shared" si="6"/>
        <v>21</v>
      </c>
      <c r="C63">
        <f ca="1" t="shared" si="3"/>
        <v>18.966020101538412</v>
      </c>
      <c r="D63">
        <f ca="1" t="shared" si="7"/>
        <v>7</v>
      </c>
      <c r="E63">
        <f ca="1" t="shared" si="3"/>
        <v>7.0804443093598906</v>
      </c>
      <c r="F63">
        <f ca="1" t="shared" si="8"/>
        <v>15</v>
      </c>
      <c r="H63">
        <f t="shared" si="4"/>
        <v>5.899999999999995</v>
      </c>
      <c r="I63">
        <f t="shared" si="5"/>
        <v>0.09442022319630251</v>
      </c>
    </row>
    <row r="64" spans="1:9" ht="13.5">
      <c r="A64">
        <f ca="1" t="shared" si="3"/>
        <v>5.840502398347988</v>
      </c>
      <c r="B64">
        <f ca="1" t="shared" si="6"/>
        <v>20</v>
      </c>
      <c r="C64">
        <f ca="1" t="shared" si="3"/>
        <v>19.068898047445845</v>
      </c>
      <c r="D64">
        <f ca="1" t="shared" si="7"/>
        <v>6</v>
      </c>
      <c r="E64">
        <f ca="1" t="shared" si="3"/>
        <v>7.090776210124576</v>
      </c>
      <c r="F64">
        <f ca="1" t="shared" si="8"/>
        <v>14</v>
      </c>
      <c r="H64">
        <f t="shared" si="4"/>
        <v>5.999999999999995</v>
      </c>
      <c r="I64">
        <f t="shared" si="5"/>
        <v>0.09071795328941268</v>
      </c>
    </row>
    <row r="65" spans="1:9" ht="13.5">
      <c r="A65">
        <f ca="1" t="shared" si="3"/>
        <v>5.847770383826333</v>
      </c>
      <c r="B65">
        <f ca="1" t="shared" si="6"/>
        <v>19</v>
      </c>
      <c r="C65">
        <f ca="1" t="shared" si="3"/>
        <v>19.75861875191593</v>
      </c>
      <c r="D65">
        <f ca="1" t="shared" si="7"/>
        <v>7</v>
      </c>
      <c r="E65">
        <f ca="1" t="shared" si="3"/>
        <v>7.113502320246389</v>
      </c>
      <c r="F65">
        <f ca="1" t="shared" si="8"/>
        <v>13</v>
      </c>
      <c r="H65">
        <f t="shared" si="4"/>
        <v>6.099999999999994</v>
      </c>
      <c r="I65">
        <f t="shared" si="5"/>
        <v>0.08716085146198149</v>
      </c>
    </row>
    <row r="66" spans="1:9" ht="13.5">
      <c r="A66">
        <f ca="1" t="shared" si="3"/>
        <v>5.948777383142604</v>
      </c>
      <c r="B66">
        <f ca="1" t="shared" si="6"/>
        <v>20</v>
      </c>
      <c r="C66">
        <f ca="1" t="shared" si="3"/>
        <v>20.179473888781093</v>
      </c>
      <c r="D66">
        <f ca="1" t="shared" si="7"/>
        <v>6</v>
      </c>
      <c r="E66">
        <f ca="1" t="shared" si="3"/>
        <v>7.213560242351439</v>
      </c>
      <c r="F66">
        <f ca="1" t="shared" si="8"/>
        <v>12</v>
      </c>
      <c r="H66">
        <f t="shared" si="4"/>
        <v>6.199999999999994</v>
      </c>
      <c r="I66">
        <f t="shared" si="5"/>
        <v>0.08374322559219614</v>
      </c>
    </row>
    <row r="67" spans="1:9" ht="13.5">
      <c r="A67">
        <f ca="1" t="shared" si="3"/>
        <v>6.188684662879702</v>
      </c>
      <c r="B67">
        <f ca="1" t="shared" si="6"/>
        <v>21</v>
      </c>
      <c r="C67">
        <f ca="1" t="shared" si="3"/>
        <v>20.249591019461064</v>
      </c>
      <c r="D67">
        <f ca="1" t="shared" si="7"/>
        <v>7</v>
      </c>
      <c r="E67">
        <f ca="1" t="shared" si="3"/>
        <v>7.511501649457725</v>
      </c>
      <c r="F67">
        <f ca="1" t="shared" si="8"/>
        <v>13</v>
      </c>
      <c r="H67">
        <f t="shared" si="4"/>
        <v>6.299999999999994</v>
      </c>
      <c r="I67">
        <f t="shared" si="5"/>
        <v>0.0804596067495326</v>
      </c>
    </row>
    <row r="68" spans="1:9" ht="13.5">
      <c r="A68">
        <f ca="1" t="shared" si="3"/>
        <v>6.4550733596845635</v>
      </c>
      <c r="B68">
        <f ca="1" t="shared" si="6"/>
        <v>22</v>
      </c>
      <c r="C68">
        <f ca="1" t="shared" si="3"/>
        <v>21.079894169609105</v>
      </c>
      <c r="D68">
        <f ca="1" t="shared" si="7"/>
        <v>8</v>
      </c>
      <c r="E68">
        <f ca="1" t="shared" si="3"/>
        <v>7.835828303696324</v>
      </c>
      <c r="F68">
        <f ca="1" t="shared" si="8"/>
        <v>14</v>
      </c>
      <c r="H68">
        <f t="shared" si="4"/>
        <v>6.399999999999993</v>
      </c>
      <c r="I68">
        <f t="shared" si="5"/>
        <v>0.07730474044329995</v>
      </c>
    </row>
    <row r="69" spans="1:9" ht="13.5">
      <c r="A69">
        <f ca="1" t="shared" si="3"/>
        <v>6.647189122138217</v>
      </c>
      <c r="B69">
        <f aca="true" ca="1" t="shared" si="9" ref="B69:B100">B68+IF(B68=0,0,IF(RAND()&gt;$F$2/($F$2+$F$1*(1-$F$3*B68)),1,-1))</f>
        <v>21</v>
      </c>
      <c r="C69">
        <f ca="1" t="shared" si="3"/>
        <v>21.19688385442883</v>
      </c>
      <c r="D69">
        <f aca="true" ca="1" t="shared" si="10" ref="D69:D100">D68+IF(D68=0,0,IF(RAND()&gt;$F$2/($F$2+$F$1*(1-$F$3*D68)),1,-1))</f>
        <v>9</v>
      </c>
      <c r="E69">
        <f ca="1" t="shared" si="3"/>
        <v>7.891097397203058</v>
      </c>
      <c r="F69">
        <f aca="true" ca="1" t="shared" si="11" ref="F69:F100">F68+IF(F68=0,0,IF(RAND()&gt;$F$2/($F$2+$F$1*(1-$F$3*F68)),1,-1))</f>
        <v>13</v>
      </c>
      <c r="H69">
        <f t="shared" si="4"/>
        <v>6.499999999999993</v>
      </c>
      <c r="I69">
        <f t="shared" si="5"/>
        <v>0.07427357821433407</v>
      </c>
    </row>
    <row r="70" spans="1:9" ht="13.5">
      <c r="A70">
        <f aca="true" ca="1" t="shared" si="12" ref="A70:E133">IF(B69&gt;0,A69-LN(RAND())/($F$1*(1-B69*$F$3)+$F$2)/B69,A69+0.1)</f>
        <v>6.809069072393832</v>
      </c>
      <c r="B70">
        <f ca="1" t="shared" si="9"/>
        <v>22</v>
      </c>
      <c r="C70">
        <f ca="1" t="shared" si="12"/>
        <v>21.485807099682404</v>
      </c>
      <c r="D70">
        <f ca="1" t="shared" si="10"/>
        <v>8</v>
      </c>
      <c r="E70">
        <f ca="1" t="shared" si="12"/>
        <v>7.901675587881407</v>
      </c>
      <c r="F70">
        <f ca="1" t="shared" si="11"/>
        <v>14</v>
      </c>
      <c r="H70">
        <f aca="true" t="shared" si="13" ref="H70:H120">H69+$H$3</f>
        <v>6.5999999999999925</v>
      </c>
      <c r="I70">
        <f aca="true" t="shared" si="14" ref="I70:I120">EXP(-(F$1+F$2)*H70)</f>
        <v>0.07136126955638628</v>
      </c>
    </row>
    <row r="71" spans="1:9" ht="13.5">
      <c r="A71">
        <f ca="1" t="shared" si="12"/>
        <v>6.912562979173432</v>
      </c>
      <c r="B71">
        <f ca="1" t="shared" si="9"/>
        <v>21</v>
      </c>
      <c r="C71">
        <f ca="1" t="shared" si="12"/>
        <v>22.362677216523103</v>
      </c>
      <c r="D71">
        <f ca="1" t="shared" si="10"/>
        <v>9</v>
      </c>
      <c r="E71">
        <f ca="1" t="shared" si="12"/>
        <v>7.998734704126669</v>
      </c>
      <c r="F71">
        <f ca="1" t="shared" si="11"/>
        <v>13</v>
      </c>
      <c r="H71">
        <f t="shared" si="13"/>
        <v>6.699999999999992</v>
      </c>
      <c r="I71">
        <f t="shared" si="14"/>
        <v>0.06856315415427812</v>
      </c>
    </row>
    <row r="72" spans="1:9" ht="13.5">
      <c r="A72">
        <f ca="1" t="shared" si="12"/>
        <v>7.007029354826232</v>
      </c>
      <c r="B72">
        <f ca="1" t="shared" si="9"/>
        <v>22</v>
      </c>
      <c r="C72">
        <f ca="1" t="shared" si="12"/>
        <v>22.4033918013641</v>
      </c>
      <c r="D72">
        <f ca="1" t="shared" si="10"/>
        <v>8</v>
      </c>
      <c r="E72">
        <f ca="1" t="shared" si="12"/>
        <v>8.300013184041873</v>
      </c>
      <c r="F72">
        <f ca="1" t="shared" si="11"/>
        <v>14</v>
      </c>
      <c r="H72">
        <f t="shared" si="13"/>
        <v>6.799999999999992</v>
      </c>
      <c r="I72">
        <f t="shared" si="14"/>
        <v>0.06587475442640316</v>
      </c>
    </row>
    <row r="73" spans="1:9" ht="13.5">
      <c r="A73">
        <f ca="1" t="shared" si="12"/>
        <v>7.03671195373747</v>
      </c>
      <c r="B73">
        <f ca="1" t="shared" si="9"/>
        <v>23</v>
      </c>
      <c r="C73">
        <f ca="1" t="shared" si="12"/>
        <v>22.84072533367382</v>
      </c>
      <c r="D73">
        <f ca="1" t="shared" si="10"/>
        <v>9</v>
      </c>
      <c r="E73">
        <f ca="1" t="shared" si="12"/>
        <v>8.525296550853929</v>
      </c>
      <c r="F73">
        <f ca="1" t="shared" si="11"/>
        <v>13</v>
      </c>
      <c r="H73">
        <f t="shared" si="13"/>
        <v>6.8999999999999915</v>
      </c>
      <c r="I73">
        <f t="shared" si="14"/>
        <v>0.06329176835964093</v>
      </c>
    </row>
    <row r="74" spans="1:9" ht="13.5">
      <c r="A74">
        <f ca="1" t="shared" si="12"/>
        <v>7.096779305886182</v>
      </c>
      <c r="B74">
        <f ca="1" t="shared" si="9"/>
        <v>22</v>
      </c>
      <c r="C74">
        <f ca="1" t="shared" si="12"/>
        <v>23.148221631960077</v>
      </c>
      <c r="D74">
        <f ca="1" t="shared" si="10"/>
        <v>8</v>
      </c>
      <c r="E74">
        <f ca="1" t="shared" si="12"/>
        <v>8.636655180190118</v>
      </c>
      <c r="F74">
        <f ca="1" t="shared" si="11"/>
        <v>14</v>
      </c>
      <c r="H74">
        <f t="shared" si="13"/>
        <v>6.999999999999991</v>
      </c>
      <c r="I74">
        <f t="shared" si="14"/>
        <v>0.06081006262521817</v>
      </c>
    </row>
    <row r="75" spans="1:9" ht="13.5">
      <c r="A75">
        <f ca="1" t="shared" si="12"/>
        <v>7.152693651948525</v>
      </c>
      <c r="B75">
        <f ca="1" t="shared" si="9"/>
        <v>21</v>
      </c>
      <c r="C75">
        <f ca="1" t="shared" si="12"/>
        <v>23.319787947951674</v>
      </c>
      <c r="D75">
        <f ca="1" t="shared" si="10"/>
        <v>7</v>
      </c>
      <c r="E75">
        <f ca="1" t="shared" si="12"/>
        <v>9.018830910896853</v>
      </c>
      <c r="F75">
        <f ca="1" t="shared" si="11"/>
        <v>15</v>
      </c>
      <c r="H75">
        <f t="shared" si="13"/>
        <v>7.099999999999991</v>
      </c>
      <c r="I75">
        <f t="shared" si="14"/>
        <v>0.058425665964501036</v>
      </c>
    </row>
    <row r="76" spans="1:9" ht="13.5">
      <c r="A76">
        <f ca="1" t="shared" si="12"/>
        <v>7.231395771662501</v>
      </c>
      <c r="B76">
        <f ca="1" t="shared" si="9"/>
        <v>20</v>
      </c>
      <c r="C76">
        <f ca="1" t="shared" si="12"/>
        <v>24.51491092973611</v>
      </c>
      <c r="D76">
        <f ca="1" t="shared" si="10"/>
        <v>6</v>
      </c>
      <c r="E76">
        <f ca="1" t="shared" si="12"/>
        <v>9.138799565900797</v>
      </c>
      <c r="F76">
        <f ca="1" t="shared" si="11"/>
        <v>14</v>
      </c>
      <c r="H76">
        <f t="shared" si="13"/>
        <v>7.19999999999999</v>
      </c>
      <c r="I76">
        <f t="shared" si="14"/>
        <v>0.056134762834133926</v>
      </c>
    </row>
    <row r="77" spans="1:9" ht="13.5">
      <c r="A77">
        <f ca="1" t="shared" si="12"/>
        <v>7.2874000550543885</v>
      </c>
      <c r="B77">
        <f ca="1" t="shared" si="9"/>
        <v>19</v>
      </c>
      <c r="C77">
        <f ca="1" t="shared" si="12"/>
        <v>25.89224130390724</v>
      </c>
      <c r="D77">
        <f ca="1" t="shared" si="10"/>
        <v>7</v>
      </c>
      <c r="E77">
        <f ca="1" t="shared" si="12"/>
        <v>9.261023366680226</v>
      </c>
      <c r="F77">
        <f ca="1" t="shared" si="11"/>
        <v>13</v>
      </c>
      <c r="H77">
        <f t="shared" si="13"/>
        <v>7.29999999999999</v>
      </c>
      <c r="I77">
        <f t="shared" si="14"/>
        <v>0.05393368730035621</v>
      </c>
    </row>
    <row r="78" spans="1:9" ht="13.5">
      <c r="A78">
        <f ca="1" t="shared" si="12"/>
        <v>7.338296684939418</v>
      </c>
      <c r="B78">
        <f ca="1" t="shared" si="9"/>
        <v>20</v>
      </c>
      <c r="C78">
        <f ca="1" t="shared" si="12"/>
        <v>26.201505779609498</v>
      </c>
      <c r="D78">
        <f ca="1" t="shared" si="10"/>
        <v>6</v>
      </c>
      <c r="E78">
        <f ca="1" t="shared" si="12"/>
        <v>9.362876060249933</v>
      </c>
      <c r="F78">
        <f ca="1" t="shared" si="11"/>
        <v>12</v>
      </c>
      <c r="H78">
        <f t="shared" si="13"/>
        <v>7.39999999999999</v>
      </c>
      <c r="I78">
        <f t="shared" si="14"/>
        <v>0.05181891717272604</v>
      </c>
    </row>
    <row r="79" spans="1:9" ht="13.5">
      <c r="A79">
        <f ca="1" t="shared" si="12"/>
        <v>7.365721278559766</v>
      </c>
      <c r="B79">
        <f ca="1" t="shared" si="9"/>
        <v>21</v>
      </c>
      <c r="C79">
        <f ca="1" t="shared" si="12"/>
        <v>26.51502231080457</v>
      </c>
      <c r="D79">
        <f ca="1" t="shared" si="10"/>
        <v>5</v>
      </c>
      <c r="E79">
        <f ca="1" t="shared" si="12"/>
        <v>10.214008500361132</v>
      </c>
      <c r="F79">
        <f ca="1" t="shared" si="11"/>
        <v>11</v>
      </c>
      <c r="H79">
        <f t="shared" si="13"/>
        <v>7.499999999999989</v>
      </c>
      <c r="I79">
        <f t="shared" si="14"/>
        <v>0.04978706836786414</v>
      </c>
    </row>
    <row r="80" spans="1:9" ht="13.5">
      <c r="A80">
        <f ca="1" t="shared" si="12"/>
        <v>7.447190663540117</v>
      </c>
      <c r="B80">
        <f ca="1" t="shared" si="9"/>
        <v>22</v>
      </c>
      <c r="C80">
        <f ca="1" t="shared" si="12"/>
        <v>28.49375407159033</v>
      </c>
      <c r="D80">
        <f ca="1" t="shared" si="10"/>
        <v>4</v>
      </c>
      <c r="E80">
        <f ca="1" t="shared" si="12"/>
        <v>10.446577619561323</v>
      </c>
      <c r="F80">
        <f ca="1" t="shared" si="11"/>
        <v>12</v>
      </c>
      <c r="H80">
        <f t="shared" si="13"/>
        <v>7.599999999999989</v>
      </c>
      <c r="I80">
        <f t="shared" si="14"/>
        <v>0.04783488949419858</v>
      </c>
    </row>
    <row r="81" spans="1:9" ht="13.5">
      <c r="A81">
        <f ca="1" t="shared" si="12"/>
        <v>7.673945211408762</v>
      </c>
      <c r="B81">
        <f ca="1" t="shared" si="9"/>
        <v>21</v>
      </c>
      <c r="C81">
        <f ca="1" t="shared" si="12"/>
        <v>28.555691813714432</v>
      </c>
      <c r="D81">
        <f ca="1" t="shared" si="10"/>
        <v>3</v>
      </c>
      <c r="E81">
        <f ca="1" t="shared" si="12"/>
        <v>10.461180063667662</v>
      </c>
      <c r="F81">
        <f ca="1" t="shared" si="11"/>
        <v>11</v>
      </c>
      <c r="H81">
        <f t="shared" si="13"/>
        <v>7.699999999999989</v>
      </c>
      <c r="I81">
        <f t="shared" si="14"/>
        <v>0.04595925664904441</v>
      </c>
    </row>
    <row r="82" spans="1:9" ht="13.5">
      <c r="A82">
        <f ca="1" t="shared" si="12"/>
        <v>7.778995930838539</v>
      </c>
      <c r="B82">
        <f ca="1" t="shared" si="9"/>
        <v>22</v>
      </c>
      <c r="C82">
        <f ca="1" t="shared" si="12"/>
        <v>28.957379642141607</v>
      </c>
      <c r="D82">
        <f ca="1" t="shared" si="10"/>
        <v>2</v>
      </c>
      <c r="E82">
        <f ca="1" t="shared" si="12"/>
        <v>10.663218168530463</v>
      </c>
      <c r="F82">
        <f ca="1" t="shared" si="11"/>
        <v>10</v>
      </c>
      <c r="H82">
        <f t="shared" si="13"/>
        <v>7.799999999999988</v>
      </c>
      <c r="I82">
        <f t="shared" si="14"/>
        <v>0.04415716841969306</v>
      </c>
    </row>
    <row r="83" spans="1:9" ht="13.5">
      <c r="A83">
        <f ca="1" t="shared" si="12"/>
        <v>7.788028236231145</v>
      </c>
      <c r="B83">
        <f ca="1" t="shared" si="9"/>
        <v>23</v>
      </c>
      <c r="C83">
        <f ca="1" t="shared" si="12"/>
        <v>28.97372474429168</v>
      </c>
      <c r="D83">
        <f ca="1" t="shared" si="10"/>
        <v>1</v>
      </c>
      <c r="E83">
        <f ca="1" t="shared" si="12"/>
        <v>10.875903652110225</v>
      </c>
      <c r="F83">
        <f ca="1" t="shared" si="11"/>
        <v>11</v>
      </c>
      <c r="H83">
        <f t="shared" si="13"/>
        <v>7.899999999999988</v>
      </c>
      <c r="I83">
        <f t="shared" si="14"/>
        <v>0.042425741080511586</v>
      </c>
    </row>
    <row r="84" spans="1:9" ht="13.5">
      <c r="A84">
        <f ca="1" t="shared" si="12"/>
        <v>7.810453047642225</v>
      </c>
      <c r="B84">
        <f ca="1" t="shared" si="9"/>
        <v>22</v>
      </c>
      <c r="C84">
        <f ca="1" t="shared" si="12"/>
        <v>30.14035892619477</v>
      </c>
      <c r="D84">
        <f ca="1" t="shared" si="10"/>
        <v>0</v>
      </c>
      <c r="E84">
        <f ca="1" t="shared" si="12"/>
        <v>10.944289329224185</v>
      </c>
      <c r="F84">
        <f ca="1" t="shared" si="11"/>
        <v>10</v>
      </c>
      <c r="H84">
        <f t="shared" si="13"/>
        <v>7.999999999999988</v>
      </c>
      <c r="I84">
        <f t="shared" si="14"/>
        <v>0.040762203978366406</v>
      </c>
    </row>
    <row r="85" spans="1:9" ht="13.5">
      <c r="A85">
        <f ca="1" t="shared" si="12"/>
        <v>7.913870852994712</v>
      </c>
      <c r="B85">
        <f ca="1" t="shared" si="9"/>
        <v>21</v>
      </c>
      <c r="C85">
        <f ca="1" t="shared" si="12"/>
        <v>30.240358926194773</v>
      </c>
      <c r="D85">
        <f ca="1" t="shared" si="10"/>
        <v>0</v>
      </c>
      <c r="E85">
        <f ca="1" t="shared" si="12"/>
        <v>11.2772811676278</v>
      </c>
      <c r="F85">
        <f ca="1" t="shared" si="11"/>
        <v>11</v>
      </c>
      <c r="H85">
        <f t="shared" si="13"/>
        <v>8.099999999999987</v>
      </c>
      <c r="I85">
        <f t="shared" si="14"/>
        <v>0.039163895098987274</v>
      </c>
    </row>
    <row r="86" spans="1:9" ht="13.5">
      <c r="A86">
        <f ca="1" t="shared" si="12"/>
        <v>8.189685716393345</v>
      </c>
      <c r="B86">
        <f ca="1" t="shared" si="9"/>
        <v>20</v>
      </c>
      <c r="C86">
        <f ca="1" t="shared" si="12"/>
        <v>30.340358926194774</v>
      </c>
      <c r="D86">
        <f ca="1" t="shared" si="10"/>
        <v>0</v>
      </c>
      <c r="E86">
        <f ca="1" t="shared" si="12"/>
        <v>11.418391652912744</v>
      </c>
      <c r="F86">
        <f ca="1" t="shared" si="11"/>
        <v>10</v>
      </c>
      <c r="H86">
        <f t="shared" si="13"/>
        <v>8.199999999999987</v>
      </c>
      <c r="I86">
        <f t="shared" si="14"/>
        <v>0.0376282568071764</v>
      </c>
    </row>
    <row r="87" spans="1:9" ht="13.5">
      <c r="A87">
        <f ca="1" t="shared" si="12"/>
        <v>8.302301055482305</v>
      </c>
      <c r="B87">
        <f ca="1" t="shared" si="9"/>
        <v>21</v>
      </c>
      <c r="C87">
        <f ca="1" t="shared" si="12"/>
        <v>30.440358926194776</v>
      </c>
      <c r="D87">
        <f ca="1" t="shared" si="10"/>
        <v>0</v>
      </c>
      <c r="E87">
        <f ca="1" t="shared" si="12"/>
        <v>11.513291750490927</v>
      </c>
      <c r="F87">
        <f ca="1" t="shared" si="11"/>
        <v>9</v>
      </c>
      <c r="H87">
        <f t="shared" si="13"/>
        <v>8.299999999999986</v>
      </c>
      <c r="I87">
        <f t="shared" si="14"/>
        <v>0.0361528317540466</v>
      </c>
    </row>
    <row r="88" spans="1:9" ht="13.5">
      <c r="A88">
        <f ca="1" t="shared" si="12"/>
        <v>8.39753729904168</v>
      </c>
      <c r="B88">
        <f ca="1" t="shared" si="9"/>
        <v>20</v>
      </c>
      <c r="C88">
        <f ca="1" t="shared" si="12"/>
        <v>30.540358926194777</v>
      </c>
      <c r="D88">
        <f ca="1" t="shared" si="10"/>
        <v>0</v>
      </c>
      <c r="E88">
        <f ca="1" t="shared" si="12"/>
        <v>12.156750484345146</v>
      </c>
      <c r="F88">
        <f ca="1" t="shared" si="11"/>
        <v>8</v>
      </c>
      <c r="H88">
        <f t="shared" si="13"/>
        <v>8.399999999999986</v>
      </c>
      <c r="I88">
        <f t="shared" si="14"/>
        <v>0.03473525894473875</v>
      </c>
    </row>
    <row r="89" spans="1:9" ht="13.5">
      <c r="A89">
        <f ca="1" t="shared" si="12"/>
        <v>8.64354969136812</v>
      </c>
      <c r="B89">
        <f ca="1" t="shared" si="9"/>
        <v>19</v>
      </c>
      <c r="C89">
        <f ca="1" t="shared" si="12"/>
        <v>30.64035892619478</v>
      </c>
      <c r="D89">
        <f ca="1" t="shared" si="10"/>
        <v>0</v>
      </c>
      <c r="E89">
        <f ca="1" t="shared" si="12"/>
        <v>12.231536052894203</v>
      </c>
      <c r="F89">
        <f ca="1" t="shared" si="11"/>
        <v>9</v>
      </c>
      <c r="H89">
        <f t="shared" si="13"/>
        <v>8.499999999999986</v>
      </c>
      <c r="I89">
        <f t="shared" si="14"/>
        <v>0.03337326996032626</v>
      </c>
    </row>
    <row r="90" spans="1:9" ht="13.5">
      <c r="A90">
        <f ca="1" t="shared" si="12"/>
        <v>8.756752211173128</v>
      </c>
      <c r="B90">
        <f ca="1" t="shared" si="9"/>
        <v>18</v>
      </c>
      <c r="C90">
        <f ca="1" t="shared" si="12"/>
        <v>30.74035892619478</v>
      </c>
      <c r="D90">
        <f ca="1" t="shared" si="10"/>
        <v>0</v>
      </c>
      <c r="E90">
        <f ca="1" t="shared" si="12"/>
        <v>12.235328717679794</v>
      </c>
      <c r="F90">
        <f ca="1" t="shared" si="11"/>
        <v>8</v>
      </c>
      <c r="H90">
        <f t="shared" si="13"/>
        <v>8.599999999999985</v>
      </c>
      <c r="I90">
        <f t="shared" si="14"/>
        <v>0.032064685327860956</v>
      </c>
    </row>
    <row r="91" spans="1:9" ht="13.5">
      <c r="A91">
        <f ca="1" t="shared" si="12"/>
        <v>8.810949147567646</v>
      </c>
      <c r="B91">
        <f ca="1" t="shared" si="9"/>
        <v>19</v>
      </c>
      <c r="C91">
        <f ca="1" t="shared" si="12"/>
        <v>30.84035892619478</v>
      </c>
      <c r="D91">
        <f ca="1" t="shared" si="10"/>
        <v>0</v>
      </c>
      <c r="E91">
        <f ca="1" t="shared" si="12"/>
        <v>13.324386364409118</v>
      </c>
      <c r="F91">
        <f ca="1" t="shared" si="11"/>
        <v>9</v>
      </c>
      <c r="H91">
        <f t="shared" si="13"/>
        <v>8.699999999999985</v>
      </c>
      <c r="I91">
        <f t="shared" si="14"/>
        <v>0.030807411032751253</v>
      </c>
    </row>
    <row r="92" spans="1:9" ht="13.5">
      <c r="A92">
        <f ca="1" t="shared" si="12"/>
        <v>9.071664637357705</v>
      </c>
      <c r="B92">
        <f ca="1" t="shared" si="9"/>
        <v>20</v>
      </c>
      <c r="C92">
        <f ca="1" t="shared" si="12"/>
        <v>30.940358926194783</v>
      </c>
      <c r="D92">
        <f ca="1" t="shared" si="10"/>
        <v>0</v>
      </c>
      <c r="E92">
        <f ca="1" t="shared" si="12"/>
        <v>13.69164770329153</v>
      </c>
      <c r="F92">
        <f ca="1" t="shared" si="11"/>
        <v>10</v>
      </c>
      <c r="H92">
        <f t="shared" si="13"/>
        <v>8.799999999999985</v>
      </c>
      <c r="I92">
        <f t="shared" si="14"/>
        <v>0.02959943516789217</v>
      </c>
    </row>
    <row r="93" spans="1:9" ht="13.5">
      <c r="A93">
        <f ca="1" t="shared" si="12"/>
        <v>9.249437231888944</v>
      </c>
      <c r="B93">
        <f ca="1" t="shared" si="9"/>
        <v>21</v>
      </c>
      <c r="C93">
        <f ca="1" t="shared" si="12"/>
        <v>31.040358926194784</v>
      </c>
      <c r="D93">
        <f ca="1" t="shared" si="10"/>
        <v>0</v>
      </c>
      <c r="E93">
        <f ca="1" t="shared" si="12"/>
        <v>14.1892903628625</v>
      </c>
      <c r="F93">
        <f ca="1" t="shared" si="11"/>
        <v>11</v>
      </c>
      <c r="H93">
        <f t="shared" si="13"/>
        <v>8.899999999999984</v>
      </c>
      <c r="I93">
        <f t="shared" si="14"/>
        <v>0.02843882471418468</v>
      </c>
    </row>
    <row r="94" spans="1:9" ht="13.5">
      <c r="A94">
        <f ca="1" t="shared" si="12"/>
        <v>9.260209209480273</v>
      </c>
      <c r="B94">
        <f ca="1" t="shared" si="9"/>
        <v>20</v>
      </c>
      <c r="C94">
        <f ca="1" t="shared" si="12"/>
        <v>31.140358926194786</v>
      </c>
      <c r="D94">
        <f ca="1" t="shared" si="10"/>
        <v>0</v>
      </c>
      <c r="E94">
        <f ca="1" t="shared" si="12"/>
        <v>14.205479639597263</v>
      </c>
      <c r="F94">
        <f ca="1" t="shared" si="11"/>
        <v>12</v>
      </c>
      <c r="H94">
        <f t="shared" si="13"/>
        <v>8.999999999999984</v>
      </c>
      <c r="I94">
        <f t="shared" si="14"/>
        <v>0.02732372244729273</v>
      </c>
    </row>
    <row r="95" spans="1:9" ht="13.5">
      <c r="A95">
        <f ca="1" t="shared" si="12"/>
        <v>9.32812507780566</v>
      </c>
      <c r="B95">
        <f ca="1" t="shared" si="9"/>
        <v>21</v>
      </c>
      <c r="C95">
        <f ca="1" t="shared" si="12"/>
        <v>31.240358926194787</v>
      </c>
      <c r="D95">
        <f ca="1" t="shared" si="10"/>
        <v>0</v>
      </c>
      <c r="E95">
        <f ca="1" t="shared" si="12"/>
        <v>14.212034167252648</v>
      </c>
      <c r="F95">
        <f ca="1" t="shared" si="11"/>
        <v>13</v>
      </c>
      <c r="H95">
        <f t="shared" si="13"/>
        <v>9.099999999999984</v>
      </c>
      <c r="I95">
        <f t="shared" si="14"/>
        <v>0.026252343965688135</v>
      </c>
    </row>
    <row r="96" spans="1:9" ht="13.5">
      <c r="A96">
        <f ca="1" t="shared" si="12"/>
        <v>9.445568840448082</v>
      </c>
      <c r="B96">
        <f ca="1" t="shared" si="9"/>
        <v>20</v>
      </c>
      <c r="C96">
        <f ca="1" t="shared" si="12"/>
        <v>31.34035892619479</v>
      </c>
      <c r="D96">
        <f ca="1" t="shared" si="10"/>
        <v>0</v>
      </c>
      <c r="E96">
        <f ca="1" t="shared" si="12"/>
        <v>14.852994552790756</v>
      </c>
      <c r="F96">
        <f ca="1" t="shared" si="11"/>
        <v>12</v>
      </c>
      <c r="H96">
        <f t="shared" si="13"/>
        <v>9.199999999999983</v>
      </c>
      <c r="I96">
        <f t="shared" si="14"/>
        <v>0.02522297483522738</v>
      </c>
    </row>
    <row r="97" spans="1:9" ht="13.5">
      <c r="A97">
        <f ca="1" t="shared" si="12"/>
        <v>9.674887984734182</v>
      </c>
      <c r="B97">
        <f ca="1" t="shared" si="9"/>
        <v>19</v>
      </c>
      <c r="C97">
        <f ca="1" t="shared" si="12"/>
        <v>31.44035892619479</v>
      </c>
      <c r="D97">
        <f ca="1" t="shared" si="10"/>
        <v>0</v>
      </c>
      <c r="E97">
        <f ca="1" t="shared" si="12"/>
        <v>14.931960363506949</v>
      </c>
      <c r="F97">
        <f ca="1" t="shared" si="11"/>
        <v>11</v>
      </c>
      <c r="H97">
        <f t="shared" si="13"/>
        <v>9.299999999999983</v>
      </c>
      <c r="I97">
        <f t="shared" si="14"/>
        <v>0.024233967845691276</v>
      </c>
    </row>
    <row r="98" spans="1:9" ht="13.5">
      <c r="A98">
        <f ca="1" t="shared" si="12"/>
        <v>9.772524237794059</v>
      </c>
      <c r="B98">
        <f ca="1" t="shared" si="9"/>
        <v>18</v>
      </c>
      <c r="C98">
        <f ca="1" t="shared" si="12"/>
        <v>31.54035892619479</v>
      </c>
      <c r="D98">
        <f ca="1" t="shared" si="10"/>
        <v>0</v>
      </c>
      <c r="E98">
        <f ca="1" t="shared" si="12"/>
        <v>14.957808326399483</v>
      </c>
      <c r="F98">
        <f ca="1" t="shared" si="11"/>
        <v>12</v>
      </c>
      <c r="H98">
        <f t="shared" si="13"/>
        <v>9.399999999999983</v>
      </c>
      <c r="I98">
        <f t="shared" si="14"/>
        <v>0.023283740374897163</v>
      </c>
    </row>
    <row r="99" spans="1:9" ht="13.5">
      <c r="A99">
        <f ca="1" t="shared" si="12"/>
        <v>9.893385282775663</v>
      </c>
      <c r="B99">
        <f ca="1" t="shared" si="9"/>
        <v>19</v>
      </c>
      <c r="C99">
        <f ca="1" t="shared" si="12"/>
        <v>31.640358926194793</v>
      </c>
      <c r="D99">
        <f ca="1" t="shared" si="10"/>
        <v>0</v>
      </c>
      <c r="E99">
        <f ca="1" t="shared" si="12"/>
        <v>15.131745927145225</v>
      </c>
      <c r="F99">
        <f ca="1" t="shared" si="11"/>
        <v>13</v>
      </c>
      <c r="H99">
        <f t="shared" si="13"/>
        <v>9.499999999999982</v>
      </c>
      <c r="I99">
        <f t="shared" si="14"/>
        <v>0.022370771856165747</v>
      </c>
    </row>
    <row r="100" spans="1:9" ht="13.5">
      <c r="A100">
        <f ca="1" t="shared" si="12"/>
        <v>9.905270975869781</v>
      </c>
      <c r="B100">
        <f ca="1" t="shared" si="9"/>
        <v>20</v>
      </c>
      <c r="C100">
        <f ca="1" t="shared" si="12"/>
        <v>31.740358926194794</v>
      </c>
      <c r="D100">
        <f ca="1" t="shared" si="10"/>
        <v>0</v>
      </c>
      <c r="E100">
        <f ca="1" t="shared" si="12"/>
        <v>15.195809176626888</v>
      </c>
      <c r="F100">
        <f ca="1" t="shared" si="11"/>
        <v>12</v>
      </c>
      <c r="H100">
        <f t="shared" si="13"/>
        <v>9.599999999999982</v>
      </c>
      <c r="I100">
        <f t="shared" si="14"/>
        <v>0.021493601345090076</v>
      </c>
    </row>
    <row r="101" spans="1:9" ht="13.5">
      <c r="A101">
        <f ca="1" t="shared" si="12"/>
        <v>9.910813805284826</v>
      </c>
      <c r="B101">
        <f aca="true" ca="1" t="shared" si="15" ref="B101:B132">B100+IF(B100=0,0,IF(RAND()&gt;$F$2/($F$2+$F$1*(1-$F$3*B100)),1,-1))</f>
        <v>19</v>
      </c>
      <c r="C101">
        <f ca="1" t="shared" si="12"/>
        <v>31.840358926194796</v>
      </c>
      <c r="D101">
        <f aca="true" ca="1" t="shared" si="16" ref="D101:D132">D100+IF(D100=0,0,IF(RAND()&gt;$F$2/($F$2+$F$1*(1-$F$3*D100)),1,-1))</f>
        <v>0</v>
      </c>
      <c r="E101">
        <f ca="1" t="shared" si="12"/>
        <v>15.268899014065607</v>
      </c>
      <c r="F101">
        <f aca="true" ca="1" t="shared" si="17" ref="F101:F132">F100+IF(F100=0,0,IF(RAND()&gt;$F$2/($F$2+$F$1*(1-$F$3*F100)),1,-1))</f>
        <v>13</v>
      </c>
      <c r="H101">
        <f t="shared" si="13"/>
        <v>9.699999999999982</v>
      </c>
      <c r="I101">
        <f t="shared" si="14"/>
        <v>0.020650825181712712</v>
      </c>
    </row>
    <row r="102" spans="1:9" ht="13.5">
      <c r="A102">
        <f ca="1" t="shared" si="12"/>
        <v>10.100511727352561</v>
      </c>
      <c r="B102">
        <f ca="1" t="shared" si="15"/>
        <v>18</v>
      </c>
      <c r="C102">
        <f ca="1" t="shared" si="12"/>
        <v>31.940358926194797</v>
      </c>
      <c r="D102">
        <f ca="1" t="shared" si="16"/>
        <v>0</v>
      </c>
      <c r="E102">
        <f ca="1" t="shared" si="12"/>
        <v>15.575742700580532</v>
      </c>
      <c r="F102">
        <f ca="1" t="shared" si="17"/>
        <v>12</v>
      </c>
      <c r="H102">
        <f t="shared" si="13"/>
        <v>9.799999999999981</v>
      </c>
      <c r="I102">
        <f t="shared" si="14"/>
        <v>0.01984109474437043</v>
      </c>
    </row>
    <row r="103" spans="1:9" ht="13.5">
      <c r="A103">
        <f ca="1" t="shared" si="12"/>
        <v>10.398798478908061</v>
      </c>
      <c r="B103">
        <f ca="1" t="shared" si="15"/>
        <v>17</v>
      </c>
      <c r="C103">
        <f ca="1" t="shared" si="12"/>
        <v>32.0403589261948</v>
      </c>
      <c r="D103">
        <f ca="1" t="shared" si="16"/>
        <v>0</v>
      </c>
      <c r="E103">
        <f ca="1" t="shared" si="12"/>
        <v>15.620612891986632</v>
      </c>
      <c r="F103">
        <f ca="1" t="shared" si="17"/>
        <v>11</v>
      </c>
      <c r="H103">
        <f t="shared" si="13"/>
        <v>9.89999999999998</v>
      </c>
      <c r="I103">
        <f t="shared" si="14"/>
        <v>0.01906311429161178</v>
      </c>
    </row>
    <row r="104" spans="1:9" ht="13.5">
      <c r="A104">
        <f ca="1" t="shared" si="12"/>
        <v>10.418095308094363</v>
      </c>
      <c r="B104">
        <f ca="1" t="shared" si="15"/>
        <v>16</v>
      </c>
      <c r="C104">
        <f ca="1" t="shared" si="12"/>
        <v>32.1403589261948</v>
      </c>
      <c r="D104">
        <f ca="1" t="shared" si="16"/>
        <v>0</v>
      </c>
      <c r="E104">
        <f ca="1" t="shared" si="12"/>
        <v>15.918370731017866</v>
      </c>
      <c r="F104">
        <f ca="1" t="shared" si="17"/>
        <v>10</v>
      </c>
      <c r="H104">
        <f t="shared" si="13"/>
        <v>9.99999999999998</v>
      </c>
      <c r="I104">
        <f t="shared" si="14"/>
        <v>0.018315638888734317</v>
      </c>
    </row>
    <row r="105" spans="1:9" ht="13.5">
      <c r="A105">
        <f ca="1" t="shared" si="12"/>
        <v>10.53102567973661</v>
      </c>
      <c r="B105">
        <f ca="1" t="shared" si="15"/>
        <v>15</v>
      </c>
      <c r="C105">
        <f ca="1" t="shared" si="12"/>
        <v>32.2403589261948</v>
      </c>
      <c r="D105">
        <f ca="1" t="shared" si="16"/>
        <v>0</v>
      </c>
      <c r="E105">
        <f ca="1" t="shared" si="12"/>
        <v>15.987726222760838</v>
      </c>
      <c r="F105">
        <f ca="1" t="shared" si="17"/>
        <v>9</v>
      </c>
      <c r="H105">
        <f t="shared" si="13"/>
        <v>10.09999999999998</v>
      </c>
      <c r="I105">
        <f t="shared" si="14"/>
        <v>0.017597472415623535</v>
      </c>
    </row>
    <row r="106" spans="1:9" ht="13.5">
      <c r="A106">
        <f ca="1" t="shared" si="12"/>
        <v>10.661780225973168</v>
      </c>
      <c r="B106">
        <f ca="1" t="shared" si="15"/>
        <v>14</v>
      </c>
      <c r="C106">
        <f ca="1" t="shared" si="12"/>
        <v>32.3403589261948</v>
      </c>
      <c r="D106">
        <f ca="1" t="shared" si="16"/>
        <v>0</v>
      </c>
      <c r="E106">
        <f ca="1" t="shared" si="12"/>
        <v>16.009765755806473</v>
      </c>
      <c r="F106">
        <f ca="1" t="shared" si="17"/>
        <v>8</v>
      </c>
      <c r="H106">
        <f t="shared" si="13"/>
        <v>10.19999999999998</v>
      </c>
      <c r="I106">
        <f t="shared" si="14"/>
        <v>0.016907465652705414</v>
      </c>
    </row>
    <row r="107" spans="1:9" ht="13.5">
      <c r="A107">
        <f ca="1" t="shared" si="12"/>
        <v>10.684403992224201</v>
      </c>
      <c r="B107">
        <f ca="1" t="shared" si="15"/>
        <v>15</v>
      </c>
      <c r="C107">
        <f ca="1" t="shared" si="12"/>
        <v>32.440358926194804</v>
      </c>
      <c r="D107">
        <f ca="1" t="shared" si="16"/>
        <v>0</v>
      </c>
      <c r="E107">
        <f ca="1" t="shared" si="12"/>
        <v>16.72493775717989</v>
      </c>
      <c r="F107">
        <f ca="1" t="shared" si="17"/>
        <v>9</v>
      </c>
      <c r="H107">
        <f t="shared" si="13"/>
        <v>10.29999999999998</v>
      </c>
      <c r="I107">
        <f t="shared" si="14"/>
        <v>0.016244514441950002</v>
      </c>
    </row>
    <row r="108" spans="1:9" ht="13.5">
      <c r="A108">
        <f ca="1" t="shared" si="12"/>
        <v>10.783499159562027</v>
      </c>
      <c r="B108">
        <f ca="1" t="shared" si="15"/>
        <v>16</v>
      </c>
      <c r="C108">
        <f ca="1" t="shared" si="12"/>
        <v>32.540358926194806</v>
      </c>
      <c r="D108">
        <f ca="1" t="shared" si="16"/>
        <v>0</v>
      </c>
      <c r="E108">
        <f ca="1" t="shared" si="12"/>
        <v>17.18338365790501</v>
      </c>
      <c r="F108">
        <f ca="1" t="shared" si="17"/>
        <v>10</v>
      </c>
      <c r="H108">
        <f t="shared" si="13"/>
        <v>10.399999999999979</v>
      </c>
      <c r="I108">
        <f t="shared" si="14"/>
        <v>0.015607557919982955</v>
      </c>
    </row>
    <row r="109" spans="1:9" ht="13.5">
      <c r="A109">
        <f ca="1" t="shared" si="12"/>
        <v>10.91478501492262</v>
      </c>
      <c r="B109">
        <f ca="1" t="shared" si="15"/>
        <v>17</v>
      </c>
      <c r="C109">
        <f ca="1" t="shared" si="12"/>
        <v>32.64035892619481</v>
      </c>
      <c r="D109">
        <f ca="1" t="shared" si="16"/>
        <v>0</v>
      </c>
      <c r="E109">
        <f ca="1" t="shared" si="12"/>
        <v>17.324221757466574</v>
      </c>
      <c r="F109">
        <f ca="1" t="shared" si="17"/>
        <v>9</v>
      </c>
      <c r="H109">
        <f t="shared" si="13"/>
        <v>10.499999999999979</v>
      </c>
      <c r="I109">
        <f t="shared" si="14"/>
        <v>0.014995576820477837</v>
      </c>
    </row>
    <row r="110" spans="1:9" ht="13.5">
      <c r="A110">
        <f ca="1" t="shared" si="12"/>
        <v>11.311075885356344</v>
      </c>
      <c r="B110">
        <f ca="1" t="shared" si="15"/>
        <v>16</v>
      </c>
      <c r="C110">
        <f ca="1" t="shared" si="12"/>
        <v>32.74035892619481</v>
      </c>
      <c r="D110">
        <f ca="1" t="shared" si="16"/>
        <v>0</v>
      </c>
      <c r="E110">
        <f ca="1" t="shared" si="12"/>
        <v>17.67722945009699</v>
      </c>
      <c r="F110">
        <f ca="1" t="shared" si="17"/>
        <v>8</v>
      </c>
      <c r="H110">
        <f t="shared" si="13"/>
        <v>10.599999999999978</v>
      </c>
      <c r="I110">
        <f t="shared" si="14"/>
        <v>0.014407591843112478</v>
      </c>
    </row>
    <row r="111" spans="1:9" ht="13.5">
      <c r="A111">
        <f ca="1" t="shared" si="12"/>
        <v>11.36851461935901</v>
      </c>
      <c r="B111">
        <f ca="1" t="shared" si="15"/>
        <v>15</v>
      </c>
      <c r="C111">
        <f ca="1" t="shared" si="12"/>
        <v>32.84035892619481</v>
      </c>
      <c r="D111">
        <f ca="1" t="shared" si="16"/>
        <v>0</v>
      </c>
      <c r="E111">
        <f ca="1" t="shared" si="12"/>
        <v>17.684561298736334</v>
      </c>
      <c r="F111">
        <f ca="1" t="shared" si="17"/>
        <v>9</v>
      </c>
      <c r="H111">
        <f t="shared" si="13"/>
        <v>10.699999999999978</v>
      </c>
      <c r="I111">
        <f t="shared" si="14"/>
        <v>0.013842662086479624</v>
      </c>
    </row>
    <row r="112" spans="1:9" ht="13.5">
      <c r="A112">
        <f ca="1" t="shared" si="12"/>
        <v>11.67402638891626</v>
      </c>
      <c r="B112">
        <f ca="1" t="shared" si="15"/>
        <v>14</v>
      </c>
      <c r="C112">
        <f ca="1" t="shared" si="12"/>
        <v>32.94035892619481</v>
      </c>
      <c r="D112">
        <f ca="1" t="shared" si="16"/>
        <v>0</v>
      </c>
      <c r="E112">
        <f ca="1" t="shared" si="12"/>
        <v>17.892006958368714</v>
      </c>
      <c r="F112">
        <f ca="1" t="shared" si="17"/>
        <v>10</v>
      </c>
      <c r="H112">
        <f t="shared" si="13"/>
        <v>10.799999999999978</v>
      </c>
      <c r="I112">
        <f t="shared" si="14"/>
        <v>0.013299883542443885</v>
      </c>
    </row>
    <row r="113" spans="1:9" ht="13.5">
      <c r="A113">
        <f ca="1" t="shared" si="12"/>
        <v>11.713232067683052</v>
      </c>
      <c r="B113">
        <f ca="1" t="shared" si="15"/>
        <v>15</v>
      </c>
      <c r="C113">
        <f ca="1" t="shared" si="12"/>
        <v>33.04035892619481</v>
      </c>
      <c r="D113">
        <f ca="1" t="shared" si="16"/>
        <v>0</v>
      </c>
      <c r="E113">
        <f ca="1" t="shared" si="12"/>
        <v>18.33233743274219</v>
      </c>
      <c r="F113">
        <f ca="1" t="shared" si="17"/>
        <v>11</v>
      </c>
      <c r="H113">
        <f t="shared" si="13"/>
        <v>10.899999999999977</v>
      </c>
      <c r="I113">
        <f t="shared" si="14"/>
        <v>0.012778387649535875</v>
      </c>
    </row>
    <row r="114" spans="1:9" ht="13.5">
      <c r="A114">
        <f ca="1" t="shared" si="12"/>
        <v>11.924366508366166</v>
      </c>
      <c r="B114">
        <f ca="1" t="shared" si="15"/>
        <v>16</v>
      </c>
      <c r="C114">
        <f ca="1" t="shared" si="12"/>
        <v>33.140358926194814</v>
      </c>
      <c r="D114">
        <f ca="1" t="shared" si="16"/>
        <v>0</v>
      </c>
      <c r="E114">
        <f ca="1" t="shared" si="12"/>
        <v>18.43667452470508</v>
      </c>
      <c r="F114">
        <f ca="1" t="shared" si="17"/>
        <v>12</v>
      </c>
      <c r="H114">
        <f t="shared" si="13"/>
        <v>10.999999999999977</v>
      </c>
      <c r="I114">
        <f t="shared" si="14"/>
        <v>0.012277339903068557</v>
      </c>
    </row>
    <row r="115" spans="1:9" ht="13.5">
      <c r="A115">
        <f ca="1" t="shared" si="12"/>
        <v>12.318643106973015</v>
      </c>
      <c r="B115">
        <f ca="1" t="shared" si="15"/>
        <v>15</v>
      </c>
      <c r="C115">
        <f ca="1" t="shared" si="12"/>
        <v>33.240358926194816</v>
      </c>
      <c r="D115">
        <f ca="1" t="shared" si="16"/>
        <v>0</v>
      </c>
      <c r="E115">
        <f ca="1" t="shared" si="12"/>
        <v>18.500931343274175</v>
      </c>
      <c r="F115">
        <f ca="1" t="shared" si="17"/>
        <v>13</v>
      </c>
      <c r="H115">
        <f t="shared" si="13"/>
        <v>11.099999999999977</v>
      </c>
      <c r="I115">
        <f t="shared" si="14"/>
        <v>0.011795938519751676</v>
      </c>
    </row>
    <row r="116" spans="1:9" ht="13.5">
      <c r="A116">
        <f ca="1" t="shared" si="12"/>
        <v>12.367376004241574</v>
      </c>
      <c r="B116">
        <f ca="1" t="shared" si="15"/>
        <v>14</v>
      </c>
      <c r="C116">
        <f ca="1" t="shared" si="12"/>
        <v>33.34035892619482</v>
      </c>
      <c r="D116">
        <f ca="1" t="shared" si="16"/>
        <v>0</v>
      </c>
      <c r="E116">
        <f ca="1" t="shared" si="12"/>
        <v>18.571712681344266</v>
      </c>
      <c r="F116">
        <f ca="1" t="shared" si="17"/>
        <v>12</v>
      </c>
      <c r="H116">
        <f t="shared" si="13"/>
        <v>11.199999999999976</v>
      </c>
      <c r="I116">
        <f t="shared" si="14"/>
        <v>0.011333413154667498</v>
      </c>
    </row>
    <row r="117" spans="1:9" ht="13.5">
      <c r="A117">
        <f ca="1" t="shared" si="12"/>
        <v>12.57577949570649</v>
      </c>
      <c r="B117">
        <f ca="1" t="shared" si="15"/>
        <v>13</v>
      </c>
      <c r="C117">
        <f ca="1" t="shared" si="12"/>
        <v>33.44035892619482</v>
      </c>
      <c r="D117">
        <f ca="1" t="shared" si="16"/>
        <v>0</v>
      </c>
      <c r="E117">
        <f ca="1" t="shared" si="12"/>
        <v>19.13723137433791</v>
      </c>
      <c r="F117">
        <f ca="1" t="shared" si="17"/>
        <v>13</v>
      </c>
      <c r="H117">
        <f t="shared" si="13"/>
        <v>11.299999999999976</v>
      </c>
      <c r="I117">
        <f t="shared" si="14"/>
        <v>0.010889023668554548</v>
      </c>
    </row>
    <row r="118" spans="1:9" ht="13.5">
      <c r="A118">
        <f ca="1" t="shared" si="12"/>
        <v>12.80663012865321</v>
      </c>
      <c r="B118">
        <f ca="1" t="shared" si="15"/>
        <v>12</v>
      </c>
      <c r="C118">
        <f ca="1" t="shared" si="12"/>
        <v>33.54035892619482</v>
      </c>
      <c r="D118">
        <f ca="1" t="shared" si="16"/>
        <v>0</v>
      </c>
      <c r="E118">
        <f ca="1" t="shared" si="12"/>
        <v>19.19460821680557</v>
      </c>
      <c r="F118">
        <f ca="1" t="shared" si="17"/>
        <v>12</v>
      </c>
      <c r="H118">
        <f t="shared" si="13"/>
        <v>11.399999999999975</v>
      </c>
      <c r="I118">
        <f t="shared" si="14"/>
        <v>0.010462058943426897</v>
      </c>
    </row>
    <row r="119" spans="1:9" ht="13.5">
      <c r="A119">
        <f ca="1" t="shared" si="12"/>
        <v>12.809179113040953</v>
      </c>
      <c r="B119">
        <f ca="1" t="shared" si="15"/>
        <v>13</v>
      </c>
      <c r="C119">
        <f ca="1" t="shared" si="12"/>
        <v>33.64035892619482</v>
      </c>
      <c r="D119">
        <f ca="1" t="shared" si="16"/>
        <v>0</v>
      </c>
      <c r="E119">
        <f ca="1" t="shared" si="12"/>
        <v>19.259642586848035</v>
      </c>
      <c r="F119">
        <f ca="1" t="shared" si="17"/>
        <v>11</v>
      </c>
      <c r="H119">
        <f t="shared" si="13"/>
        <v>11.499999999999975</v>
      </c>
      <c r="I119">
        <f t="shared" si="14"/>
        <v>0.010051835744633683</v>
      </c>
    </row>
    <row r="120" spans="1:9" ht="13.5">
      <c r="A120">
        <f ca="1" t="shared" si="12"/>
        <v>12.856401693689888</v>
      </c>
      <c r="B120">
        <f ca="1" t="shared" si="15"/>
        <v>12</v>
      </c>
      <c r="C120">
        <f ca="1" t="shared" si="12"/>
        <v>33.74035892619482</v>
      </c>
      <c r="D120">
        <f ca="1" t="shared" si="16"/>
        <v>0</v>
      </c>
      <c r="E120">
        <f ca="1" t="shared" si="12"/>
        <v>19.305846915636405</v>
      </c>
      <c r="F120">
        <f ca="1" t="shared" si="17"/>
        <v>10</v>
      </c>
      <c r="H120">
        <f t="shared" si="13"/>
        <v>11.599999999999975</v>
      </c>
      <c r="I120">
        <f t="shared" si="14"/>
        <v>0.009657697627537872</v>
      </c>
    </row>
    <row r="121" spans="1:6" ht="13.5">
      <c r="A121">
        <f ca="1" t="shared" si="12"/>
        <v>12.885668350079836</v>
      </c>
      <c r="B121">
        <f ca="1" t="shared" si="15"/>
        <v>13</v>
      </c>
      <c r="C121">
        <f ca="1" t="shared" si="12"/>
        <v>33.840358926194824</v>
      </c>
      <c r="D121">
        <f ca="1" t="shared" si="16"/>
        <v>0</v>
      </c>
      <c r="E121">
        <f ca="1" t="shared" si="12"/>
        <v>19.487814481244417</v>
      </c>
      <c r="F121">
        <f ca="1" t="shared" si="17"/>
        <v>11</v>
      </c>
    </row>
    <row r="122" spans="1:6" ht="13.5">
      <c r="A122">
        <f ca="1" t="shared" si="12"/>
        <v>13.367254697857339</v>
      </c>
      <c r="B122">
        <f ca="1" t="shared" si="15"/>
        <v>12</v>
      </c>
      <c r="C122">
        <f ca="1" t="shared" si="12"/>
        <v>33.940358926194826</v>
      </c>
      <c r="D122">
        <f ca="1" t="shared" si="16"/>
        <v>0</v>
      </c>
      <c r="E122">
        <f ca="1" t="shared" si="12"/>
        <v>19.951602732516694</v>
      </c>
      <c r="F122">
        <f ca="1" t="shared" si="17"/>
        <v>10</v>
      </c>
    </row>
    <row r="123" spans="1:6" ht="13.5">
      <c r="A123">
        <f ca="1" t="shared" si="12"/>
        <v>13.377941136963308</v>
      </c>
      <c r="B123">
        <f ca="1" t="shared" si="15"/>
        <v>11</v>
      </c>
      <c r="C123">
        <f ca="1" t="shared" si="12"/>
        <v>34.04035892619483</v>
      </c>
      <c r="D123">
        <f ca="1" t="shared" si="16"/>
        <v>0</v>
      </c>
      <c r="E123">
        <f ca="1" t="shared" si="12"/>
        <v>20.200066224081354</v>
      </c>
      <c r="F123">
        <f ca="1" t="shared" si="17"/>
        <v>9</v>
      </c>
    </row>
    <row r="124" spans="1:6" ht="13.5">
      <c r="A124">
        <f ca="1" t="shared" si="12"/>
        <v>13.814820270428067</v>
      </c>
      <c r="B124">
        <f ca="1" t="shared" si="15"/>
        <v>10</v>
      </c>
      <c r="C124">
        <f ca="1" t="shared" si="12"/>
        <v>34.14035892619483</v>
      </c>
      <c r="D124">
        <f ca="1" t="shared" si="16"/>
        <v>0</v>
      </c>
      <c r="E124">
        <f ca="1" t="shared" si="12"/>
        <v>20.435167477572808</v>
      </c>
      <c r="F124">
        <f ca="1" t="shared" si="17"/>
        <v>8</v>
      </c>
    </row>
    <row r="125" spans="1:6" ht="13.5">
      <c r="A125">
        <f ca="1" t="shared" si="12"/>
        <v>13.878154659811923</v>
      </c>
      <c r="B125">
        <f ca="1" t="shared" si="15"/>
        <v>9</v>
      </c>
      <c r="C125">
        <f ca="1" t="shared" si="12"/>
        <v>34.24035892619483</v>
      </c>
      <c r="D125">
        <f ca="1" t="shared" si="16"/>
        <v>0</v>
      </c>
      <c r="E125">
        <f ca="1" t="shared" si="12"/>
        <v>21.045978360637292</v>
      </c>
      <c r="F125">
        <f ca="1" t="shared" si="17"/>
        <v>7</v>
      </c>
    </row>
    <row r="126" spans="1:6" ht="13.5">
      <c r="A126">
        <f ca="1" t="shared" si="12"/>
        <v>14.187196615332162</v>
      </c>
      <c r="B126">
        <f ca="1" t="shared" si="15"/>
        <v>10</v>
      </c>
      <c r="C126">
        <f ca="1" t="shared" si="12"/>
        <v>34.34035892619483</v>
      </c>
      <c r="D126">
        <f ca="1" t="shared" si="16"/>
        <v>0</v>
      </c>
      <c r="E126">
        <f ca="1" t="shared" si="12"/>
        <v>21.95034277352628</v>
      </c>
      <c r="F126">
        <f ca="1" t="shared" si="17"/>
        <v>8</v>
      </c>
    </row>
    <row r="127" spans="1:6" ht="13.5">
      <c r="A127">
        <f ca="1" t="shared" si="12"/>
        <v>14.330498511445649</v>
      </c>
      <c r="B127">
        <f ca="1" t="shared" si="15"/>
        <v>11</v>
      </c>
      <c r="C127">
        <f ca="1" t="shared" si="12"/>
        <v>34.44035892619483</v>
      </c>
      <c r="D127">
        <f ca="1" t="shared" si="16"/>
        <v>0</v>
      </c>
      <c r="E127">
        <f ca="1" t="shared" si="12"/>
        <v>22.017182967499977</v>
      </c>
      <c r="F127">
        <f ca="1" t="shared" si="17"/>
        <v>9</v>
      </c>
    </row>
    <row r="128" spans="1:6" ht="13.5">
      <c r="A128">
        <f ca="1" t="shared" si="12"/>
        <v>14.51187846670252</v>
      </c>
      <c r="B128">
        <f ca="1" t="shared" si="15"/>
        <v>10</v>
      </c>
      <c r="C128">
        <f ca="1" t="shared" si="12"/>
        <v>34.540358926194834</v>
      </c>
      <c r="D128">
        <f ca="1" t="shared" si="16"/>
        <v>0</v>
      </c>
      <c r="E128">
        <f ca="1" t="shared" si="12"/>
        <v>22.785184603362023</v>
      </c>
      <c r="F128">
        <f ca="1" t="shared" si="17"/>
        <v>8</v>
      </c>
    </row>
    <row r="129" spans="1:6" ht="13.5">
      <c r="A129">
        <f ca="1" t="shared" si="12"/>
        <v>14.644569818039647</v>
      </c>
      <c r="B129">
        <f ca="1" t="shared" si="15"/>
        <v>11</v>
      </c>
      <c r="C129">
        <f ca="1" t="shared" si="12"/>
        <v>34.640358926194835</v>
      </c>
      <c r="D129">
        <f ca="1" t="shared" si="16"/>
        <v>0</v>
      </c>
      <c r="E129">
        <f ca="1" t="shared" si="12"/>
        <v>22.84732796285993</v>
      </c>
      <c r="F129">
        <f ca="1" t="shared" si="17"/>
        <v>9</v>
      </c>
    </row>
    <row r="130" spans="1:6" ht="13.5">
      <c r="A130">
        <f ca="1" t="shared" si="12"/>
        <v>14.812398189544606</v>
      </c>
      <c r="B130">
        <f ca="1" t="shared" si="15"/>
        <v>10</v>
      </c>
      <c r="C130">
        <f ca="1" t="shared" si="12"/>
        <v>34.74035892619484</v>
      </c>
      <c r="D130">
        <f ca="1" t="shared" si="16"/>
        <v>0</v>
      </c>
      <c r="E130">
        <f ca="1" t="shared" si="12"/>
        <v>23.378410953746688</v>
      </c>
      <c r="F130">
        <f ca="1" t="shared" si="17"/>
        <v>8</v>
      </c>
    </row>
    <row r="131" spans="1:6" ht="13.5">
      <c r="A131">
        <f ca="1" t="shared" si="12"/>
        <v>15.169328761076567</v>
      </c>
      <c r="B131">
        <f ca="1" t="shared" si="15"/>
        <v>11</v>
      </c>
      <c r="C131">
        <f ca="1" t="shared" si="12"/>
        <v>34.84035892619484</v>
      </c>
      <c r="D131">
        <f ca="1" t="shared" si="16"/>
        <v>0</v>
      </c>
      <c r="E131">
        <f ca="1" t="shared" si="12"/>
        <v>23.468290201952147</v>
      </c>
      <c r="F131">
        <f ca="1" t="shared" si="17"/>
        <v>9</v>
      </c>
    </row>
    <row r="132" spans="1:6" ht="13.5">
      <c r="A132">
        <f ca="1" t="shared" si="12"/>
        <v>15.21344745609678</v>
      </c>
      <c r="B132">
        <f ca="1" t="shared" si="15"/>
        <v>10</v>
      </c>
      <c r="C132">
        <f ca="1" t="shared" si="12"/>
        <v>34.94035892619484</v>
      </c>
      <c r="D132">
        <f ca="1" t="shared" si="16"/>
        <v>0</v>
      </c>
      <c r="E132">
        <f ca="1" t="shared" si="12"/>
        <v>23.68054938073602</v>
      </c>
      <c r="F132">
        <f ca="1" t="shared" si="17"/>
        <v>10</v>
      </c>
    </row>
    <row r="133" spans="1:6" ht="13.5">
      <c r="A133">
        <f ca="1" t="shared" si="12"/>
        <v>15.464248925553106</v>
      </c>
      <c r="B133">
        <f aca="true" ca="1" t="shared" si="18" ref="B133:B164">B132+IF(B132=0,0,IF(RAND()&gt;$F$2/($F$2+$F$1*(1-$F$3*B132)),1,-1))</f>
        <v>9</v>
      </c>
      <c r="C133">
        <f ca="1" t="shared" si="12"/>
        <v>35.04035892619484</v>
      </c>
      <c r="D133">
        <f aca="true" ca="1" t="shared" si="19" ref="D133:D164">D132+IF(D132=0,0,IF(RAND()&gt;$F$2/($F$2+$F$1*(1-$F$3*D132)),1,-1))</f>
        <v>0</v>
      </c>
      <c r="E133">
        <f ca="1" t="shared" si="12"/>
        <v>24.05952453950919</v>
      </c>
      <c r="F133">
        <f aca="true" ca="1" t="shared" si="20" ref="F133:F164">F132+IF(F132=0,0,IF(RAND()&gt;$F$2/($F$2+$F$1*(1-$F$3*F132)),1,-1))</f>
        <v>11</v>
      </c>
    </row>
    <row r="134" spans="1:6" ht="13.5">
      <c r="A134">
        <f aca="true" ca="1" t="shared" si="21" ref="A134:E197">IF(B133&gt;0,A133-LN(RAND())/($F$1*(1-B133*$F$3)+$F$2)/B133,A133+0.1)</f>
        <v>15.610245332567589</v>
      </c>
      <c r="B134">
        <f ca="1" t="shared" si="18"/>
        <v>10</v>
      </c>
      <c r="C134">
        <f ca="1" t="shared" si="21"/>
        <v>35.14035892619484</v>
      </c>
      <c r="D134">
        <f ca="1" t="shared" si="19"/>
        <v>0</v>
      </c>
      <c r="E134">
        <f ca="1" t="shared" si="21"/>
        <v>25.30592094526795</v>
      </c>
      <c r="F134">
        <f ca="1" t="shared" si="20"/>
        <v>10</v>
      </c>
    </row>
    <row r="135" spans="1:6" ht="13.5">
      <c r="A135">
        <f ca="1" t="shared" si="21"/>
        <v>15.800650663171544</v>
      </c>
      <c r="B135">
        <f ca="1" t="shared" si="18"/>
        <v>9</v>
      </c>
      <c r="C135">
        <f ca="1" t="shared" si="21"/>
        <v>35.240358926194844</v>
      </c>
      <c r="D135">
        <f ca="1" t="shared" si="19"/>
        <v>0</v>
      </c>
      <c r="E135">
        <f ca="1" t="shared" si="21"/>
        <v>25.308692958687214</v>
      </c>
      <c r="F135">
        <f ca="1" t="shared" si="20"/>
        <v>11</v>
      </c>
    </row>
    <row r="136" spans="1:6" ht="13.5">
      <c r="A136">
        <f ca="1" t="shared" si="21"/>
        <v>15.890868178627658</v>
      </c>
      <c r="B136">
        <f ca="1" t="shared" si="18"/>
        <v>8</v>
      </c>
      <c r="C136">
        <f ca="1" t="shared" si="21"/>
        <v>35.340358926194845</v>
      </c>
      <c r="D136">
        <f ca="1" t="shared" si="19"/>
        <v>0</v>
      </c>
      <c r="E136">
        <f ca="1" t="shared" si="21"/>
        <v>25.328373808952485</v>
      </c>
      <c r="F136">
        <f ca="1" t="shared" si="20"/>
        <v>12</v>
      </c>
    </row>
    <row r="137" spans="1:6" ht="13.5">
      <c r="A137">
        <f ca="1" t="shared" si="21"/>
        <v>16.005894670546013</v>
      </c>
      <c r="B137">
        <f ca="1" t="shared" si="18"/>
        <v>9</v>
      </c>
      <c r="C137">
        <f ca="1" t="shared" si="21"/>
        <v>35.44035892619485</v>
      </c>
      <c r="D137">
        <f ca="1" t="shared" si="19"/>
        <v>0</v>
      </c>
      <c r="E137">
        <f ca="1" t="shared" si="21"/>
        <v>25.457815723137475</v>
      </c>
      <c r="F137">
        <f ca="1" t="shared" si="20"/>
        <v>13</v>
      </c>
    </row>
    <row r="138" spans="1:6" ht="13.5">
      <c r="A138">
        <f ca="1" t="shared" si="21"/>
        <v>16.02967315997866</v>
      </c>
      <c r="B138">
        <f ca="1" t="shared" si="18"/>
        <v>10</v>
      </c>
      <c r="C138">
        <f ca="1" t="shared" si="21"/>
        <v>35.54035892619485</v>
      </c>
      <c r="D138">
        <f ca="1" t="shared" si="19"/>
        <v>0</v>
      </c>
      <c r="E138">
        <f ca="1" t="shared" si="21"/>
        <v>25.639774185684043</v>
      </c>
      <c r="F138">
        <f ca="1" t="shared" si="20"/>
        <v>14</v>
      </c>
    </row>
    <row r="139" spans="1:6" ht="13.5">
      <c r="A139">
        <f ca="1" t="shared" si="21"/>
        <v>16.20976512062658</v>
      </c>
      <c r="B139">
        <f ca="1" t="shared" si="18"/>
        <v>9</v>
      </c>
      <c r="C139">
        <f ca="1" t="shared" si="21"/>
        <v>35.64035892619485</v>
      </c>
      <c r="D139">
        <f ca="1" t="shared" si="19"/>
        <v>0</v>
      </c>
      <c r="E139">
        <f ca="1" t="shared" si="21"/>
        <v>25.65535288647931</v>
      </c>
      <c r="F139">
        <f ca="1" t="shared" si="20"/>
        <v>13</v>
      </c>
    </row>
    <row r="140" spans="1:6" ht="13.5">
      <c r="A140">
        <f ca="1" t="shared" si="21"/>
        <v>16.25585083789989</v>
      </c>
      <c r="B140">
        <f ca="1" t="shared" si="18"/>
        <v>8</v>
      </c>
      <c r="C140">
        <f ca="1" t="shared" si="21"/>
        <v>35.74035892619485</v>
      </c>
      <c r="D140">
        <f ca="1" t="shared" si="19"/>
        <v>0</v>
      </c>
      <c r="E140">
        <f ca="1" t="shared" si="21"/>
        <v>25.71582744830751</v>
      </c>
      <c r="F140">
        <f ca="1" t="shared" si="20"/>
        <v>14</v>
      </c>
    </row>
    <row r="141" spans="1:6" ht="13.5">
      <c r="A141">
        <f ca="1" t="shared" si="21"/>
        <v>16.32057740419015</v>
      </c>
      <c r="B141">
        <f ca="1" t="shared" si="18"/>
        <v>7</v>
      </c>
      <c r="C141">
        <f ca="1" t="shared" si="21"/>
        <v>35.84035892619485</v>
      </c>
      <c r="D141">
        <f ca="1" t="shared" si="19"/>
        <v>0</v>
      </c>
      <c r="E141">
        <f ca="1" t="shared" si="21"/>
        <v>25.940702104046423</v>
      </c>
      <c r="F141">
        <f ca="1" t="shared" si="20"/>
        <v>13</v>
      </c>
    </row>
    <row r="142" spans="1:6" ht="13.5">
      <c r="A142">
        <f ca="1" t="shared" si="21"/>
        <v>16.36656032349304</v>
      </c>
      <c r="B142">
        <f ca="1" t="shared" si="18"/>
        <v>6</v>
      </c>
      <c r="C142">
        <f ca="1" t="shared" si="21"/>
        <v>35.940358926194854</v>
      </c>
      <c r="D142">
        <f ca="1" t="shared" si="19"/>
        <v>0</v>
      </c>
      <c r="E142">
        <f ca="1" t="shared" si="21"/>
        <v>25.953912019136173</v>
      </c>
      <c r="F142">
        <f ca="1" t="shared" si="20"/>
        <v>12</v>
      </c>
    </row>
    <row r="143" spans="1:6" ht="13.5">
      <c r="A143">
        <f ca="1" t="shared" si="21"/>
        <v>16.484078210467114</v>
      </c>
      <c r="B143">
        <f ca="1" t="shared" si="18"/>
        <v>5</v>
      </c>
      <c r="C143">
        <f ca="1" t="shared" si="21"/>
        <v>36.040358926194855</v>
      </c>
      <c r="D143">
        <f ca="1" t="shared" si="19"/>
        <v>0</v>
      </c>
      <c r="E143">
        <f ca="1" t="shared" si="21"/>
        <v>26.250945736925747</v>
      </c>
      <c r="F143">
        <f ca="1" t="shared" si="20"/>
        <v>13</v>
      </c>
    </row>
    <row r="144" spans="1:6" ht="13.5">
      <c r="A144">
        <f ca="1" t="shared" si="21"/>
        <v>16.726993945278288</v>
      </c>
      <c r="B144">
        <f ca="1" t="shared" si="18"/>
        <v>4</v>
      </c>
      <c r="C144">
        <f ca="1" t="shared" si="21"/>
        <v>36.14035892619486</v>
      </c>
      <c r="D144">
        <f ca="1" t="shared" si="19"/>
        <v>0</v>
      </c>
      <c r="E144">
        <f ca="1" t="shared" si="21"/>
        <v>26.406168043907897</v>
      </c>
      <c r="F144">
        <f ca="1" t="shared" si="20"/>
        <v>12</v>
      </c>
    </row>
    <row r="145" spans="1:6" ht="13.5">
      <c r="A145">
        <f ca="1" t="shared" si="21"/>
        <v>16.76044395064971</v>
      </c>
      <c r="B145">
        <f ca="1" t="shared" si="18"/>
        <v>3</v>
      </c>
      <c r="C145">
        <f ca="1" t="shared" si="21"/>
        <v>36.24035892619486</v>
      </c>
      <c r="D145">
        <f ca="1" t="shared" si="19"/>
        <v>0</v>
      </c>
      <c r="E145">
        <f ca="1" t="shared" si="21"/>
        <v>26.51072552571137</v>
      </c>
      <c r="F145">
        <f ca="1" t="shared" si="20"/>
        <v>11</v>
      </c>
    </row>
    <row r="146" spans="1:6" ht="13.5">
      <c r="A146">
        <f ca="1" t="shared" si="21"/>
        <v>17.504850545058567</v>
      </c>
      <c r="B146">
        <f ca="1" t="shared" si="18"/>
        <v>2</v>
      </c>
      <c r="C146">
        <f ca="1" t="shared" si="21"/>
        <v>36.34035892619486</v>
      </c>
      <c r="D146">
        <f ca="1" t="shared" si="19"/>
        <v>0</v>
      </c>
      <c r="E146">
        <f ca="1" t="shared" si="21"/>
        <v>26.56571543403139</v>
      </c>
      <c r="F146">
        <f ca="1" t="shared" si="20"/>
        <v>12</v>
      </c>
    </row>
    <row r="147" spans="1:6" ht="13.5">
      <c r="A147">
        <f ca="1" t="shared" si="21"/>
        <v>22.22392618260603</v>
      </c>
      <c r="B147">
        <f ca="1" t="shared" si="18"/>
        <v>3</v>
      </c>
      <c r="C147">
        <f ca="1" t="shared" si="21"/>
        <v>36.44035892619486</v>
      </c>
      <c r="D147">
        <f ca="1" t="shared" si="19"/>
        <v>0</v>
      </c>
      <c r="E147">
        <f ca="1" t="shared" si="21"/>
        <v>26.67549556751072</v>
      </c>
      <c r="F147">
        <f ca="1" t="shared" si="20"/>
        <v>11</v>
      </c>
    </row>
    <row r="148" spans="1:6" ht="13.5">
      <c r="A148">
        <f ca="1" t="shared" si="21"/>
        <v>22.95118397193469</v>
      </c>
      <c r="B148">
        <f ca="1" t="shared" si="18"/>
        <v>2</v>
      </c>
      <c r="C148">
        <f ca="1" t="shared" si="21"/>
        <v>36.54035892619486</v>
      </c>
      <c r="D148">
        <f ca="1" t="shared" si="19"/>
        <v>0</v>
      </c>
      <c r="E148">
        <f ca="1" t="shared" si="21"/>
        <v>26.79547880712696</v>
      </c>
      <c r="F148">
        <f ca="1" t="shared" si="20"/>
        <v>12</v>
      </c>
    </row>
    <row r="149" spans="1:6" ht="13.5">
      <c r="A149">
        <f ca="1" t="shared" si="21"/>
        <v>23.585746904024813</v>
      </c>
      <c r="B149">
        <f ca="1" t="shared" si="18"/>
        <v>1</v>
      </c>
      <c r="C149">
        <f ca="1" t="shared" si="21"/>
        <v>36.640358926194864</v>
      </c>
      <c r="D149">
        <f ca="1" t="shared" si="19"/>
        <v>0</v>
      </c>
      <c r="E149">
        <f ca="1" t="shared" si="21"/>
        <v>26.817231729621884</v>
      </c>
      <c r="F149">
        <f ca="1" t="shared" si="20"/>
        <v>11</v>
      </c>
    </row>
    <row r="150" spans="1:6" ht="13.5">
      <c r="A150">
        <f ca="1" t="shared" si="21"/>
        <v>25.072588203194798</v>
      </c>
      <c r="B150">
        <f ca="1" t="shared" si="18"/>
        <v>2</v>
      </c>
      <c r="C150">
        <f ca="1" t="shared" si="21"/>
        <v>36.740358926194865</v>
      </c>
      <c r="D150">
        <f ca="1" t="shared" si="19"/>
        <v>0</v>
      </c>
      <c r="E150">
        <f ca="1" t="shared" si="21"/>
        <v>26.983476689915445</v>
      </c>
      <c r="F150">
        <f ca="1" t="shared" si="20"/>
        <v>12</v>
      </c>
    </row>
    <row r="151" spans="1:6" ht="13.5">
      <c r="A151">
        <f ca="1" t="shared" si="21"/>
        <v>25.855103301594124</v>
      </c>
      <c r="B151">
        <f ca="1" t="shared" si="18"/>
        <v>3</v>
      </c>
      <c r="C151">
        <f ca="1" t="shared" si="21"/>
        <v>36.84035892619487</v>
      </c>
      <c r="D151">
        <f ca="1" t="shared" si="19"/>
        <v>0</v>
      </c>
      <c r="E151">
        <f ca="1" t="shared" si="21"/>
        <v>27.605964337878586</v>
      </c>
      <c r="F151">
        <f ca="1" t="shared" si="20"/>
        <v>13</v>
      </c>
    </row>
    <row r="152" spans="1:6" ht="13.5">
      <c r="A152">
        <f ca="1" t="shared" si="21"/>
        <v>26.15685667458322</v>
      </c>
      <c r="B152">
        <f ca="1" t="shared" si="18"/>
        <v>4</v>
      </c>
      <c r="C152">
        <f ca="1" t="shared" si="21"/>
        <v>36.94035892619487</v>
      </c>
      <c r="D152">
        <f ca="1" t="shared" si="19"/>
        <v>0</v>
      </c>
      <c r="E152">
        <f ca="1" t="shared" si="21"/>
        <v>28.044361588263335</v>
      </c>
      <c r="F152">
        <f ca="1" t="shared" si="20"/>
        <v>14</v>
      </c>
    </row>
    <row r="153" spans="1:6" ht="13.5">
      <c r="A153">
        <f ca="1" t="shared" si="21"/>
        <v>26.3896765605495</v>
      </c>
      <c r="B153">
        <f ca="1" t="shared" si="18"/>
        <v>3</v>
      </c>
      <c r="C153">
        <f ca="1" t="shared" si="21"/>
        <v>37.04035892619487</v>
      </c>
      <c r="D153">
        <f ca="1" t="shared" si="19"/>
        <v>0</v>
      </c>
      <c r="E153">
        <f ca="1" t="shared" si="21"/>
        <v>28.494514523889812</v>
      </c>
      <c r="F153">
        <f ca="1" t="shared" si="20"/>
        <v>15</v>
      </c>
    </row>
    <row r="154" spans="1:6" ht="13.5">
      <c r="A154">
        <f ca="1" t="shared" si="21"/>
        <v>26.481980917532557</v>
      </c>
      <c r="B154">
        <f ca="1" t="shared" si="18"/>
        <v>2</v>
      </c>
      <c r="C154">
        <f ca="1" t="shared" si="21"/>
        <v>37.14035892619487</v>
      </c>
      <c r="D154">
        <f ca="1" t="shared" si="19"/>
        <v>0</v>
      </c>
      <c r="E154">
        <f ca="1" t="shared" si="21"/>
        <v>28.547272208060313</v>
      </c>
      <c r="F154">
        <f ca="1" t="shared" si="20"/>
        <v>16</v>
      </c>
    </row>
    <row r="155" spans="1:6" ht="13.5">
      <c r="A155">
        <f ca="1" t="shared" si="21"/>
        <v>27.42981983343398</v>
      </c>
      <c r="B155">
        <f ca="1" t="shared" si="18"/>
        <v>1</v>
      </c>
      <c r="C155">
        <f ca="1" t="shared" si="21"/>
        <v>37.24035892619487</v>
      </c>
      <c r="D155">
        <f ca="1" t="shared" si="19"/>
        <v>0</v>
      </c>
      <c r="E155">
        <f ca="1" t="shared" si="21"/>
        <v>28.692371718838153</v>
      </c>
      <c r="F155">
        <f ca="1" t="shared" si="20"/>
        <v>15</v>
      </c>
    </row>
    <row r="156" spans="1:6" ht="13.5">
      <c r="A156">
        <f ca="1" t="shared" si="21"/>
        <v>32.93036184531101</v>
      </c>
      <c r="B156">
        <f ca="1" t="shared" si="18"/>
        <v>2</v>
      </c>
      <c r="C156">
        <f ca="1" t="shared" si="21"/>
        <v>37.340358926194874</v>
      </c>
      <c r="D156">
        <f ca="1" t="shared" si="19"/>
        <v>0</v>
      </c>
      <c r="E156">
        <f ca="1" t="shared" si="21"/>
        <v>28.841406536601486</v>
      </c>
      <c r="F156">
        <f ca="1" t="shared" si="20"/>
        <v>14</v>
      </c>
    </row>
    <row r="157" spans="1:6" ht="13.5">
      <c r="A157">
        <f ca="1" t="shared" si="21"/>
        <v>35.1216768531264</v>
      </c>
      <c r="B157">
        <f ca="1" t="shared" si="18"/>
        <v>3</v>
      </c>
      <c r="C157">
        <f ca="1" t="shared" si="21"/>
        <v>37.440358926194875</v>
      </c>
      <c r="D157">
        <f ca="1" t="shared" si="19"/>
        <v>0</v>
      </c>
      <c r="E157">
        <f ca="1" t="shared" si="21"/>
        <v>29.04353382696806</v>
      </c>
      <c r="F157">
        <f ca="1" t="shared" si="20"/>
        <v>15</v>
      </c>
    </row>
    <row r="158" spans="1:6" ht="13.5">
      <c r="A158">
        <f ca="1" t="shared" si="21"/>
        <v>35.48773272230122</v>
      </c>
      <c r="B158">
        <f ca="1" t="shared" si="18"/>
        <v>4</v>
      </c>
      <c r="C158">
        <f ca="1" t="shared" si="21"/>
        <v>37.54035892619488</v>
      </c>
      <c r="D158">
        <f ca="1" t="shared" si="19"/>
        <v>0</v>
      </c>
      <c r="E158">
        <f ca="1" t="shared" si="21"/>
        <v>29.11322142779721</v>
      </c>
      <c r="F158">
        <f ca="1" t="shared" si="20"/>
        <v>16</v>
      </c>
    </row>
    <row r="159" spans="1:6" ht="13.5">
      <c r="A159">
        <f ca="1" t="shared" si="21"/>
        <v>35.53259852878598</v>
      </c>
      <c r="B159">
        <f ca="1" t="shared" si="18"/>
        <v>3</v>
      </c>
      <c r="C159">
        <f ca="1" t="shared" si="21"/>
        <v>37.64035892619488</v>
      </c>
      <c r="D159">
        <f ca="1" t="shared" si="19"/>
        <v>0</v>
      </c>
      <c r="E159">
        <f ca="1" t="shared" si="21"/>
        <v>29.385837592202908</v>
      </c>
      <c r="F159">
        <f ca="1" t="shared" si="20"/>
        <v>17</v>
      </c>
    </row>
    <row r="160" spans="1:6" ht="13.5">
      <c r="A160">
        <f ca="1" t="shared" si="21"/>
        <v>35.604222084955346</v>
      </c>
      <c r="B160">
        <f ca="1" t="shared" si="18"/>
        <v>4</v>
      </c>
      <c r="C160">
        <f ca="1" t="shared" si="21"/>
        <v>37.74035892619488</v>
      </c>
      <c r="D160">
        <f ca="1" t="shared" si="19"/>
        <v>0</v>
      </c>
      <c r="E160">
        <f ca="1" t="shared" si="21"/>
        <v>29.411504423596085</v>
      </c>
      <c r="F160">
        <f ca="1" t="shared" si="20"/>
        <v>16</v>
      </c>
    </row>
    <row r="161" spans="1:6" ht="13.5">
      <c r="A161">
        <f ca="1" t="shared" si="21"/>
        <v>36.22481584443076</v>
      </c>
      <c r="B161">
        <f ca="1" t="shared" si="18"/>
        <v>3</v>
      </c>
      <c r="C161">
        <f ca="1" t="shared" si="21"/>
        <v>37.84035892619488</v>
      </c>
      <c r="D161">
        <f ca="1" t="shared" si="19"/>
        <v>0</v>
      </c>
      <c r="E161">
        <f ca="1" t="shared" si="21"/>
        <v>29.57212570824183</v>
      </c>
      <c r="F161">
        <f ca="1" t="shared" si="20"/>
        <v>17</v>
      </c>
    </row>
    <row r="162" spans="1:6" ht="13.5">
      <c r="A162">
        <f ca="1" t="shared" si="21"/>
        <v>36.50261111625283</v>
      </c>
      <c r="B162">
        <f ca="1" t="shared" si="18"/>
        <v>4</v>
      </c>
      <c r="C162">
        <f ca="1" t="shared" si="21"/>
        <v>37.94035892619488</v>
      </c>
      <c r="D162">
        <f ca="1" t="shared" si="19"/>
        <v>0</v>
      </c>
      <c r="E162">
        <f ca="1" t="shared" si="21"/>
        <v>29.680193256989156</v>
      </c>
      <c r="F162">
        <f ca="1" t="shared" si="20"/>
        <v>16</v>
      </c>
    </row>
    <row r="163" spans="1:6" ht="13.5">
      <c r="A163">
        <f ca="1" t="shared" si="21"/>
        <v>37.84039266253446</v>
      </c>
      <c r="B163">
        <f ca="1" t="shared" si="18"/>
        <v>5</v>
      </c>
      <c r="C163">
        <f ca="1" t="shared" si="21"/>
        <v>38.040358926194884</v>
      </c>
      <c r="D163">
        <f ca="1" t="shared" si="19"/>
        <v>0</v>
      </c>
      <c r="E163">
        <f ca="1" t="shared" si="21"/>
        <v>30.044851281735774</v>
      </c>
      <c r="F163">
        <f ca="1" t="shared" si="20"/>
        <v>17</v>
      </c>
    </row>
    <row r="164" spans="1:6" ht="13.5">
      <c r="A164">
        <f ca="1" t="shared" si="21"/>
        <v>38.700186258268566</v>
      </c>
      <c r="B164">
        <f ca="1" t="shared" si="18"/>
        <v>6</v>
      </c>
      <c r="C164">
        <f ca="1" t="shared" si="21"/>
        <v>38.140358926194885</v>
      </c>
      <c r="D164">
        <f ca="1" t="shared" si="19"/>
        <v>0</v>
      </c>
      <c r="E164">
        <f ca="1" t="shared" si="21"/>
        <v>30.35927669493288</v>
      </c>
      <c r="F164">
        <f ca="1" t="shared" si="20"/>
        <v>18</v>
      </c>
    </row>
    <row r="165" spans="1:6" ht="13.5">
      <c r="A165">
        <f ca="1" t="shared" si="21"/>
        <v>38.952262170591396</v>
      </c>
      <c r="B165">
        <f aca="true" ca="1" t="shared" si="22" ref="B165:B200">B164+IF(B164=0,0,IF(RAND()&gt;$F$2/($F$2+$F$1*(1-$F$3*B164)),1,-1))</f>
        <v>5</v>
      </c>
      <c r="C165">
        <f ca="1" t="shared" si="21"/>
        <v>38.24035892619489</v>
      </c>
      <c r="D165">
        <f aca="true" ca="1" t="shared" si="23" ref="D165:D200">D164+IF(D164=0,0,IF(RAND()&gt;$F$2/($F$2+$F$1*(1-$F$3*D164)),1,-1))</f>
        <v>0</v>
      </c>
      <c r="E165">
        <f ca="1" t="shared" si="21"/>
        <v>30.373082479442683</v>
      </c>
      <c r="F165">
        <f aca="true" ca="1" t="shared" si="24" ref="F165:F200">F164+IF(F164=0,0,IF(RAND()&gt;$F$2/($F$2+$F$1*(1-$F$3*F164)),1,-1))</f>
        <v>17</v>
      </c>
    </row>
    <row r="166" spans="1:6" ht="13.5">
      <c r="A166">
        <f ca="1" t="shared" si="21"/>
        <v>39.54797289682823</v>
      </c>
      <c r="B166">
        <f ca="1" t="shared" si="22"/>
        <v>4</v>
      </c>
      <c r="C166">
        <f ca="1" t="shared" si="21"/>
        <v>38.34035892619489</v>
      </c>
      <c r="D166">
        <f ca="1" t="shared" si="23"/>
        <v>0</v>
      </c>
      <c r="E166">
        <f ca="1" t="shared" si="21"/>
        <v>30.382432860686283</v>
      </c>
      <c r="F166">
        <f ca="1" t="shared" si="24"/>
        <v>16</v>
      </c>
    </row>
    <row r="167" spans="1:6" ht="13.5">
      <c r="A167">
        <f ca="1" t="shared" si="21"/>
        <v>39.749459614359765</v>
      </c>
      <c r="B167">
        <f ca="1" t="shared" si="22"/>
        <v>3</v>
      </c>
      <c r="C167">
        <f ca="1" t="shared" si="21"/>
        <v>38.44035892619489</v>
      </c>
      <c r="D167">
        <f ca="1" t="shared" si="23"/>
        <v>0</v>
      </c>
      <c r="E167">
        <f ca="1" t="shared" si="21"/>
        <v>30.63046930871633</v>
      </c>
      <c r="F167">
        <f ca="1" t="shared" si="24"/>
        <v>15</v>
      </c>
    </row>
    <row r="168" spans="1:6" ht="13.5">
      <c r="A168">
        <f ca="1" t="shared" si="21"/>
        <v>39.95959770706813</v>
      </c>
      <c r="B168">
        <f ca="1" t="shared" si="22"/>
        <v>4</v>
      </c>
      <c r="C168">
        <f ca="1" t="shared" si="21"/>
        <v>38.54035892619489</v>
      </c>
      <c r="D168">
        <f ca="1" t="shared" si="23"/>
        <v>0</v>
      </c>
      <c r="E168">
        <f ca="1" t="shared" si="21"/>
        <v>30.995501376326864</v>
      </c>
      <c r="F168">
        <f ca="1" t="shared" si="24"/>
        <v>14</v>
      </c>
    </row>
    <row r="169" spans="1:6" ht="13.5">
      <c r="A169">
        <f ca="1" t="shared" si="21"/>
        <v>40.78473346840369</v>
      </c>
      <c r="B169">
        <f ca="1" t="shared" si="22"/>
        <v>5</v>
      </c>
      <c r="C169">
        <f ca="1" t="shared" si="21"/>
        <v>38.64035892619489</v>
      </c>
      <c r="D169">
        <f ca="1" t="shared" si="23"/>
        <v>0</v>
      </c>
      <c r="E169">
        <f ca="1" t="shared" si="21"/>
        <v>31.354074250242007</v>
      </c>
      <c r="F169">
        <f ca="1" t="shared" si="24"/>
        <v>13</v>
      </c>
    </row>
    <row r="170" spans="1:6" ht="13.5">
      <c r="A170">
        <f ca="1" t="shared" si="21"/>
        <v>41.64966147752341</v>
      </c>
      <c r="B170">
        <f ca="1" t="shared" si="22"/>
        <v>6</v>
      </c>
      <c r="C170">
        <f ca="1" t="shared" si="21"/>
        <v>38.740358926194894</v>
      </c>
      <c r="D170">
        <f ca="1" t="shared" si="23"/>
        <v>0</v>
      </c>
      <c r="E170">
        <f ca="1" t="shared" si="21"/>
        <v>31.41253394689539</v>
      </c>
      <c r="F170">
        <f ca="1" t="shared" si="24"/>
        <v>14</v>
      </c>
    </row>
    <row r="171" spans="1:6" ht="13.5">
      <c r="A171">
        <f ca="1" t="shared" si="21"/>
        <v>41.882255509682345</v>
      </c>
      <c r="B171">
        <f ca="1" t="shared" si="22"/>
        <v>7</v>
      </c>
      <c r="C171">
        <f ca="1" t="shared" si="21"/>
        <v>38.840358926194895</v>
      </c>
      <c r="D171">
        <f ca="1" t="shared" si="23"/>
        <v>0</v>
      </c>
      <c r="E171">
        <f ca="1" t="shared" si="21"/>
        <v>31.449656433945552</v>
      </c>
      <c r="F171">
        <f ca="1" t="shared" si="24"/>
        <v>13</v>
      </c>
    </row>
    <row r="172" spans="1:6" ht="13.5">
      <c r="A172">
        <f ca="1" t="shared" si="21"/>
        <v>43.315977357149556</v>
      </c>
      <c r="B172">
        <f ca="1" t="shared" si="22"/>
        <v>6</v>
      </c>
      <c r="C172">
        <f ca="1" t="shared" si="21"/>
        <v>38.9403589261949</v>
      </c>
      <c r="D172">
        <f ca="1" t="shared" si="23"/>
        <v>0</v>
      </c>
      <c r="E172">
        <f ca="1" t="shared" si="21"/>
        <v>31.490986948232393</v>
      </c>
      <c r="F172">
        <f ca="1" t="shared" si="24"/>
        <v>14</v>
      </c>
    </row>
    <row r="173" spans="1:6" ht="13.5">
      <c r="A173">
        <f ca="1" t="shared" si="21"/>
        <v>43.59345959654486</v>
      </c>
      <c r="B173">
        <f ca="1" t="shared" si="22"/>
        <v>5</v>
      </c>
      <c r="C173">
        <f ca="1" t="shared" si="21"/>
        <v>39.0403589261949</v>
      </c>
      <c r="D173">
        <f ca="1" t="shared" si="23"/>
        <v>0</v>
      </c>
      <c r="E173">
        <f ca="1" t="shared" si="21"/>
        <v>31.50999554877681</v>
      </c>
      <c r="F173">
        <f ca="1" t="shared" si="24"/>
        <v>13</v>
      </c>
    </row>
    <row r="174" spans="1:6" ht="13.5">
      <c r="A174">
        <f ca="1" t="shared" si="21"/>
        <v>45.01227952768293</v>
      </c>
      <c r="B174">
        <f ca="1" t="shared" si="22"/>
        <v>6</v>
      </c>
      <c r="C174">
        <f ca="1" t="shared" si="21"/>
        <v>39.1403589261949</v>
      </c>
      <c r="D174">
        <f ca="1" t="shared" si="23"/>
        <v>0</v>
      </c>
      <c r="E174">
        <f ca="1" t="shared" si="21"/>
        <v>31.642163068268882</v>
      </c>
      <c r="F174">
        <f ca="1" t="shared" si="24"/>
        <v>14</v>
      </c>
    </row>
    <row r="175" spans="1:6" ht="13.5">
      <c r="A175">
        <f ca="1" t="shared" si="21"/>
        <v>45.4314958459957</v>
      </c>
      <c r="B175">
        <f ca="1" t="shared" si="22"/>
        <v>5</v>
      </c>
      <c r="C175">
        <f ca="1" t="shared" si="21"/>
        <v>39.2403589261949</v>
      </c>
      <c r="D175">
        <f ca="1" t="shared" si="23"/>
        <v>0</v>
      </c>
      <c r="E175">
        <f ca="1" t="shared" si="21"/>
        <v>31.718881062310466</v>
      </c>
      <c r="F175">
        <f ca="1" t="shared" si="24"/>
        <v>13</v>
      </c>
    </row>
    <row r="176" spans="1:6" ht="13.5">
      <c r="A176">
        <f ca="1" t="shared" si="21"/>
        <v>46.514535307644046</v>
      </c>
      <c r="B176">
        <f ca="1" t="shared" si="22"/>
        <v>4</v>
      </c>
      <c r="C176">
        <f ca="1" t="shared" si="21"/>
        <v>39.3403589261949</v>
      </c>
      <c r="D176">
        <f ca="1" t="shared" si="23"/>
        <v>0</v>
      </c>
      <c r="E176">
        <f ca="1" t="shared" si="21"/>
        <v>31.96068710951633</v>
      </c>
      <c r="F176">
        <f ca="1" t="shared" si="24"/>
        <v>12</v>
      </c>
    </row>
    <row r="177" spans="1:6" ht="13.5">
      <c r="A177">
        <f ca="1" t="shared" si="21"/>
        <v>46.54318978322532</v>
      </c>
      <c r="B177">
        <f ca="1" t="shared" si="22"/>
        <v>5</v>
      </c>
      <c r="C177">
        <f ca="1" t="shared" si="21"/>
        <v>39.440358926194904</v>
      </c>
      <c r="D177">
        <f ca="1" t="shared" si="23"/>
        <v>0</v>
      </c>
      <c r="E177">
        <f ca="1" t="shared" si="21"/>
        <v>32.2463305777904</v>
      </c>
      <c r="F177">
        <f ca="1" t="shared" si="24"/>
        <v>11</v>
      </c>
    </row>
    <row r="178" spans="1:6" ht="13.5">
      <c r="A178">
        <f ca="1" t="shared" si="21"/>
        <v>47.637388432433916</v>
      </c>
      <c r="B178">
        <f ca="1" t="shared" si="22"/>
        <v>6</v>
      </c>
      <c r="C178">
        <f ca="1" t="shared" si="21"/>
        <v>39.540358926194905</v>
      </c>
      <c r="D178">
        <f ca="1" t="shared" si="23"/>
        <v>0</v>
      </c>
      <c r="E178">
        <f ca="1" t="shared" si="21"/>
        <v>32.81910547867961</v>
      </c>
      <c r="F178">
        <f ca="1" t="shared" si="24"/>
        <v>10</v>
      </c>
    </row>
    <row r="179" spans="1:6" ht="13.5">
      <c r="A179">
        <f ca="1" t="shared" si="21"/>
        <v>48.56199390433294</v>
      </c>
      <c r="B179">
        <f ca="1" t="shared" si="22"/>
        <v>5</v>
      </c>
      <c r="C179">
        <f ca="1" t="shared" si="21"/>
        <v>39.64035892619491</v>
      </c>
      <c r="D179">
        <f ca="1" t="shared" si="23"/>
        <v>0</v>
      </c>
      <c r="E179">
        <f ca="1" t="shared" si="21"/>
        <v>33.176357792802776</v>
      </c>
      <c r="F179">
        <f ca="1" t="shared" si="24"/>
        <v>9</v>
      </c>
    </row>
    <row r="180" spans="1:6" ht="13.5">
      <c r="A180">
        <f ca="1" t="shared" si="21"/>
        <v>48.63056899074133</v>
      </c>
      <c r="B180">
        <f ca="1" t="shared" si="22"/>
        <v>6</v>
      </c>
      <c r="C180">
        <f ca="1" t="shared" si="21"/>
        <v>39.74035892619491</v>
      </c>
      <c r="D180">
        <f ca="1" t="shared" si="23"/>
        <v>0</v>
      </c>
      <c r="E180">
        <f ca="1" t="shared" si="21"/>
        <v>33.24046687260821</v>
      </c>
      <c r="F180">
        <f ca="1" t="shared" si="24"/>
        <v>10</v>
      </c>
    </row>
    <row r="181" spans="1:6" ht="13.5">
      <c r="A181">
        <f ca="1" t="shared" si="21"/>
        <v>48.88347942152227</v>
      </c>
      <c r="B181">
        <f ca="1" t="shared" si="22"/>
        <v>7</v>
      </c>
      <c r="C181">
        <f ca="1" t="shared" si="21"/>
        <v>39.84035892619491</v>
      </c>
      <c r="D181">
        <f ca="1" t="shared" si="23"/>
        <v>0</v>
      </c>
      <c r="E181">
        <f ca="1" t="shared" si="21"/>
        <v>33.7269423424149</v>
      </c>
      <c r="F181">
        <f ca="1" t="shared" si="24"/>
        <v>9</v>
      </c>
    </row>
    <row r="182" spans="1:6" ht="13.5">
      <c r="A182">
        <f ca="1" t="shared" si="21"/>
        <v>49.082299391943366</v>
      </c>
      <c r="B182">
        <f ca="1" t="shared" si="22"/>
        <v>6</v>
      </c>
      <c r="C182">
        <f ca="1" t="shared" si="21"/>
        <v>39.94035892619491</v>
      </c>
      <c r="D182">
        <f ca="1" t="shared" si="23"/>
        <v>0</v>
      </c>
      <c r="E182">
        <f ca="1" t="shared" si="21"/>
        <v>34.14385877971025</v>
      </c>
      <c r="F182">
        <f ca="1" t="shared" si="24"/>
        <v>10</v>
      </c>
    </row>
    <row r="183" spans="1:6" ht="13.5">
      <c r="A183">
        <f ca="1" t="shared" si="21"/>
        <v>49.28041517189273</v>
      </c>
      <c r="B183">
        <f ca="1" t="shared" si="22"/>
        <v>7</v>
      </c>
      <c r="C183">
        <f ca="1" t="shared" si="21"/>
        <v>40.04035892619491</v>
      </c>
      <c r="D183">
        <f ca="1" t="shared" si="23"/>
        <v>0</v>
      </c>
      <c r="E183">
        <f ca="1" t="shared" si="21"/>
        <v>34.270276951786975</v>
      </c>
      <c r="F183">
        <f ca="1" t="shared" si="24"/>
        <v>9</v>
      </c>
    </row>
    <row r="184" spans="1:6" ht="13.5">
      <c r="A184">
        <f ca="1" t="shared" si="21"/>
        <v>49.34845101460892</v>
      </c>
      <c r="B184">
        <f ca="1" t="shared" si="22"/>
        <v>6</v>
      </c>
      <c r="C184">
        <f ca="1" t="shared" si="21"/>
        <v>40.140358926194914</v>
      </c>
      <c r="D184">
        <f ca="1" t="shared" si="23"/>
        <v>0</v>
      </c>
      <c r="E184">
        <f ca="1" t="shared" si="21"/>
        <v>34.65107920536512</v>
      </c>
      <c r="F184">
        <f ca="1" t="shared" si="24"/>
        <v>10</v>
      </c>
    </row>
    <row r="185" spans="1:6" ht="13.5">
      <c r="A185">
        <f ca="1" t="shared" si="21"/>
        <v>49.488642620428955</v>
      </c>
      <c r="B185">
        <f ca="1" t="shared" si="22"/>
        <v>5</v>
      </c>
      <c r="C185">
        <f ca="1" t="shared" si="21"/>
        <v>40.240358926194915</v>
      </c>
      <c r="D185">
        <f ca="1" t="shared" si="23"/>
        <v>0</v>
      </c>
      <c r="E185">
        <f ca="1" t="shared" si="21"/>
        <v>34.787088657905244</v>
      </c>
      <c r="F185">
        <f ca="1" t="shared" si="24"/>
        <v>11</v>
      </c>
    </row>
    <row r="186" spans="1:6" ht="13.5">
      <c r="A186">
        <f ca="1" t="shared" si="21"/>
        <v>50.093651725043834</v>
      </c>
      <c r="B186">
        <f ca="1" t="shared" si="22"/>
        <v>6</v>
      </c>
      <c r="C186">
        <f ca="1" t="shared" si="21"/>
        <v>40.34035892619492</v>
      </c>
      <c r="D186">
        <f ca="1" t="shared" si="23"/>
        <v>0</v>
      </c>
      <c r="E186">
        <f ca="1" t="shared" si="21"/>
        <v>35.04645652667718</v>
      </c>
      <c r="F186">
        <f ca="1" t="shared" si="24"/>
        <v>10</v>
      </c>
    </row>
    <row r="187" spans="1:6" ht="13.5">
      <c r="A187">
        <f ca="1" t="shared" si="21"/>
        <v>50.21158967537928</v>
      </c>
      <c r="B187">
        <f ca="1" t="shared" si="22"/>
        <v>7</v>
      </c>
      <c r="C187">
        <f ca="1" t="shared" si="21"/>
        <v>40.44035892619492</v>
      </c>
      <c r="D187">
        <f ca="1" t="shared" si="23"/>
        <v>0</v>
      </c>
      <c r="E187">
        <f ca="1" t="shared" si="21"/>
        <v>35.32464861870199</v>
      </c>
      <c r="F187">
        <f ca="1" t="shared" si="24"/>
        <v>9</v>
      </c>
    </row>
    <row r="188" spans="1:6" ht="13.5">
      <c r="A188">
        <f ca="1" t="shared" si="21"/>
        <v>50.88638353437093</v>
      </c>
      <c r="B188">
        <f ca="1" t="shared" si="22"/>
        <v>8</v>
      </c>
      <c r="C188">
        <f ca="1" t="shared" si="21"/>
        <v>40.54035892619492</v>
      </c>
      <c r="D188">
        <f ca="1" t="shared" si="23"/>
        <v>0</v>
      </c>
      <c r="E188">
        <f ca="1" t="shared" si="21"/>
        <v>35.36584110236978</v>
      </c>
      <c r="F188">
        <f ca="1" t="shared" si="24"/>
        <v>8</v>
      </c>
    </row>
    <row r="189" spans="1:6" ht="13.5">
      <c r="A189">
        <f ca="1" t="shared" si="21"/>
        <v>50.97871905235846</v>
      </c>
      <c r="B189">
        <f ca="1" t="shared" si="22"/>
        <v>9</v>
      </c>
      <c r="C189">
        <f ca="1" t="shared" si="21"/>
        <v>40.64035892619492</v>
      </c>
      <c r="D189">
        <f ca="1" t="shared" si="23"/>
        <v>0</v>
      </c>
      <c r="E189">
        <f ca="1" t="shared" si="21"/>
        <v>35.4926378730225</v>
      </c>
      <c r="F189">
        <f ca="1" t="shared" si="24"/>
        <v>9</v>
      </c>
    </row>
    <row r="190" spans="1:6" ht="13.5">
      <c r="A190">
        <f ca="1" t="shared" si="21"/>
        <v>51.04298271725706</v>
      </c>
      <c r="B190">
        <f ca="1" t="shared" si="22"/>
        <v>10</v>
      </c>
      <c r="C190">
        <f ca="1" t="shared" si="21"/>
        <v>40.74035892619492</v>
      </c>
      <c r="D190">
        <f ca="1" t="shared" si="23"/>
        <v>0</v>
      </c>
      <c r="E190">
        <f ca="1" t="shared" si="21"/>
        <v>35.59902002467158</v>
      </c>
      <c r="F190">
        <f ca="1" t="shared" si="24"/>
        <v>8</v>
      </c>
    </row>
    <row r="191" spans="1:6" ht="13.5">
      <c r="A191">
        <f ca="1" t="shared" si="21"/>
        <v>51.09720362045795</v>
      </c>
      <c r="B191">
        <f ca="1" t="shared" si="22"/>
        <v>9</v>
      </c>
      <c r="C191">
        <f ca="1" t="shared" si="21"/>
        <v>40.840358926194924</v>
      </c>
      <c r="D191">
        <f ca="1" t="shared" si="23"/>
        <v>0</v>
      </c>
      <c r="E191">
        <f ca="1" t="shared" si="21"/>
        <v>35.8428967782306</v>
      </c>
      <c r="F191">
        <f ca="1" t="shared" si="24"/>
        <v>7</v>
      </c>
    </row>
    <row r="192" spans="1:6" ht="13.5">
      <c r="A192">
        <f ca="1" t="shared" si="21"/>
        <v>51.389874333463446</v>
      </c>
      <c r="B192">
        <f ca="1" t="shared" si="22"/>
        <v>8</v>
      </c>
      <c r="C192">
        <f ca="1" t="shared" si="21"/>
        <v>40.940358926194925</v>
      </c>
      <c r="D192">
        <f ca="1" t="shared" si="23"/>
        <v>0</v>
      </c>
      <c r="E192">
        <f ca="1" t="shared" si="21"/>
        <v>36.178207362305436</v>
      </c>
      <c r="F192">
        <f ca="1" t="shared" si="24"/>
        <v>8</v>
      </c>
    </row>
    <row r="193" spans="1:6" ht="13.5">
      <c r="A193">
        <f ca="1" t="shared" si="21"/>
        <v>51.576662480149764</v>
      </c>
      <c r="B193">
        <f ca="1" t="shared" si="22"/>
        <v>9</v>
      </c>
      <c r="C193">
        <f ca="1" t="shared" si="21"/>
        <v>41.040358926194926</v>
      </c>
      <c r="D193">
        <f ca="1" t="shared" si="23"/>
        <v>0</v>
      </c>
      <c r="E193">
        <f ca="1" t="shared" si="21"/>
        <v>36.20897649611896</v>
      </c>
      <c r="F193">
        <f ca="1" t="shared" si="24"/>
        <v>7</v>
      </c>
    </row>
    <row r="194" spans="1:6" ht="13.5">
      <c r="A194">
        <f ca="1" t="shared" si="21"/>
        <v>51.84385395858894</v>
      </c>
      <c r="B194">
        <f ca="1" t="shared" si="22"/>
        <v>8</v>
      </c>
      <c r="C194">
        <f ca="1" t="shared" si="21"/>
        <v>41.14035892619493</v>
      </c>
      <c r="D194">
        <f ca="1" t="shared" si="23"/>
        <v>0</v>
      </c>
      <c r="E194">
        <f ca="1" t="shared" si="21"/>
        <v>36.63389572943135</v>
      </c>
      <c r="F194">
        <f ca="1" t="shared" si="24"/>
        <v>6</v>
      </c>
    </row>
    <row r="195" spans="1:6" ht="13.5">
      <c r="A195">
        <f ca="1" t="shared" si="21"/>
        <v>52.05767713485332</v>
      </c>
      <c r="B195">
        <f ca="1" t="shared" si="22"/>
        <v>7</v>
      </c>
      <c r="C195">
        <f ca="1" t="shared" si="21"/>
        <v>41.24035892619493</v>
      </c>
      <c r="D195">
        <f ca="1" t="shared" si="23"/>
        <v>0</v>
      </c>
      <c r="E195">
        <f ca="1" t="shared" si="21"/>
        <v>36.8171819320095</v>
      </c>
      <c r="F195">
        <f ca="1" t="shared" si="24"/>
        <v>5</v>
      </c>
    </row>
    <row r="196" spans="1:6" ht="13.5">
      <c r="A196">
        <f ca="1" t="shared" si="21"/>
        <v>52.1984068020453</v>
      </c>
      <c r="B196">
        <f ca="1" t="shared" si="22"/>
        <v>8</v>
      </c>
      <c r="C196">
        <f ca="1" t="shared" si="21"/>
        <v>41.34035892619493</v>
      </c>
      <c r="D196">
        <f ca="1" t="shared" si="23"/>
        <v>0</v>
      </c>
      <c r="E196">
        <f ca="1" t="shared" si="21"/>
        <v>39.2002607747126</v>
      </c>
      <c r="F196">
        <f ca="1" t="shared" si="24"/>
        <v>6</v>
      </c>
    </row>
    <row r="197" spans="1:6" ht="13.5">
      <c r="A197">
        <f ca="1" t="shared" si="21"/>
        <v>52.28528607155007</v>
      </c>
      <c r="B197">
        <f ca="1" t="shared" si="22"/>
        <v>7</v>
      </c>
      <c r="C197">
        <f ca="1" t="shared" si="21"/>
        <v>41.44035892619493</v>
      </c>
      <c r="D197">
        <f ca="1" t="shared" si="23"/>
        <v>0</v>
      </c>
      <c r="E197">
        <f ca="1" t="shared" si="21"/>
        <v>39.28408516050002</v>
      </c>
      <c r="F197">
        <f ca="1" t="shared" si="24"/>
        <v>7</v>
      </c>
    </row>
    <row r="198" spans="1:6" ht="13.5">
      <c r="A198">
        <f aca="true" ca="1" t="shared" si="25" ref="A198:E200">IF(B197&gt;0,A197-LN(RAND())/($F$1*(1-B197*$F$3)+$F$2)/B197,A197+0.1)</f>
        <v>52.51759794863114</v>
      </c>
      <c r="B198">
        <f ca="1" t="shared" si="22"/>
        <v>8</v>
      </c>
      <c r="C198">
        <f ca="1" t="shared" si="25"/>
        <v>41.54035892619493</v>
      </c>
      <c r="D198">
        <f ca="1" t="shared" si="23"/>
        <v>0</v>
      </c>
      <c r="E198">
        <f ca="1" t="shared" si="25"/>
        <v>39.53494069180145</v>
      </c>
      <c r="F198">
        <f ca="1" t="shared" si="24"/>
        <v>8</v>
      </c>
    </row>
    <row r="199" spans="1:6" ht="13.5">
      <c r="A199">
        <f ca="1" t="shared" si="25"/>
        <v>52.588470460726676</v>
      </c>
      <c r="B199">
        <f ca="1" t="shared" si="22"/>
        <v>9</v>
      </c>
      <c r="C199">
        <f ca="1" t="shared" si="25"/>
        <v>41.640358926194935</v>
      </c>
      <c r="D199">
        <f ca="1" t="shared" si="23"/>
        <v>0</v>
      </c>
      <c r="E199">
        <f ca="1" t="shared" si="25"/>
        <v>39.747284904221296</v>
      </c>
      <c r="F199">
        <f ca="1" t="shared" si="24"/>
        <v>9</v>
      </c>
    </row>
    <row r="200" spans="1:6" ht="13.5">
      <c r="A200">
        <f ca="1" t="shared" si="25"/>
        <v>52.84430397321336</v>
      </c>
      <c r="B200">
        <f ca="1" t="shared" si="22"/>
        <v>8</v>
      </c>
      <c r="C200">
        <f ca="1" t="shared" si="25"/>
        <v>41.740358926194936</v>
      </c>
      <c r="D200">
        <f ca="1" t="shared" si="23"/>
        <v>0</v>
      </c>
      <c r="E200">
        <f ca="1" t="shared" si="25"/>
        <v>40.22702177661201</v>
      </c>
      <c r="F200">
        <f ca="1" t="shared" si="24"/>
        <v>8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Z206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8" sqref="H8"/>
    </sheetView>
  </sheetViews>
  <sheetFormatPr defaultColWidth="9.00390625" defaultRowHeight="13.5"/>
  <cols>
    <col min="1" max="3" width="4.125" style="0" customWidth="1"/>
    <col min="4" max="4" width="4.00390625" style="0" customWidth="1"/>
    <col min="5" max="5" width="4.875" style="0" customWidth="1"/>
    <col min="6" max="21" width="4.125" style="0" customWidth="1"/>
    <col min="22" max="22" width="6.375" style="0" customWidth="1"/>
    <col min="23" max="23" width="5.00390625" style="0" customWidth="1"/>
    <col min="24" max="25" width="4.125" style="0" customWidth="1"/>
    <col min="26" max="26" width="6.125" style="0" customWidth="1"/>
    <col min="27" max="43" width="4.25390625" style="0" customWidth="1"/>
    <col min="44" max="16384" width="4.125" style="0" customWidth="1"/>
  </cols>
  <sheetData>
    <row r="1" spans="1:9" ht="13.5">
      <c r="A1" s="1" t="s">
        <v>110</v>
      </c>
      <c r="B1" s="1">
        <v>13</v>
      </c>
      <c r="C1">
        <v>14</v>
      </c>
      <c r="D1">
        <v>15</v>
      </c>
      <c r="G1" s="1" t="s">
        <v>61</v>
      </c>
      <c r="H1" s="1" t="s">
        <v>62</v>
      </c>
      <c r="I1" s="1" t="s">
        <v>6</v>
      </c>
    </row>
    <row r="2" spans="1:9" ht="13.5">
      <c r="A2" s="1" t="s">
        <v>60</v>
      </c>
      <c r="B2" s="1">
        <v>10</v>
      </c>
      <c r="C2">
        <v>9</v>
      </c>
      <c r="D2">
        <v>10</v>
      </c>
      <c r="G2" s="44">
        <v>0.05</v>
      </c>
      <c r="H2" s="1">
        <v>0.3</v>
      </c>
      <c r="I2" s="44">
        <v>0.05</v>
      </c>
    </row>
    <row r="3" spans="1:25" ht="13.5">
      <c r="A3" s="1" t="s">
        <v>84</v>
      </c>
      <c r="B3" s="44">
        <f>$G$2*B$5*($B$1-B$5)*$I$2</f>
        <v>0</v>
      </c>
      <c r="C3">
        <v>0</v>
      </c>
      <c r="D3">
        <v>0</v>
      </c>
      <c r="F3" s="37">
        <f aca="true" t="shared" si="0" ref="F3:Y3">$G$2*F$5*($B$1-F$5)*$I$2</f>
        <v>0.030000000000000006</v>
      </c>
      <c r="G3" s="37">
        <f t="shared" si="0"/>
        <v>0.05500000000000001</v>
      </c>
      <c r="H3" s="37">
        <f t="shared" si="0"/>
        <v>0.07500000000000001</v>
      </c>
      <c r="I3" s="37">
        <f t="shared" si="0"/>
        <v>0.09000000000000001</v>
      </c>
      <c r="J3" s="37">
        <f t="shared" si="0"/>
        <v>0.1</v>
      </c>
      <c r="K3" s="37">
        <f t="shared" si="0"/>
        <v>0.10500000000000004</v>
      </c>
      <c r="L3" s="37">
        <f t="shared" si="0"/>
        <v>0.10500000000000001</v>
      </c>
      <c r="M3" s="37">
        <f t="shared" si="0"/>
        <v>0.1</v>
      </c>
      <c r="N3" s="37">
        <f t="shared" si="0"/>
        <v>0.09000000000000001</v>
      </c>
      <c r="O3" s="37">
        <f t="shared" si="0"/>
        <v>0.07500000000000001</v>
      </c>
      <c r="P3" s="37">
        <f t="shared" si="0"/>
        <v>0.05500000000000001</v>
      </c>
      <c r="Q3" s="37">
        <f t="shared" si="0"/>
        <v>0.030000000000000006</v>
      </c>
      <c r="R3" s="37">
        <f t="shared" si="0"/>
        <v>0</v>
      </c>
      <c r="S3" s="37">
        <f t="shared" si="0"/>
        <v>-0.035</v>
      </c>
      <c r="T3" s="37">
        <f t="shared" si="0"/>
        <v>-0.07500000000000001</v>
      </c>
      <c r="U3" s="37">
        <f t="shared" si="0"/>
        <v>-0.12000000000000002</v>
      </c>
      <c r="V3" s="37">
        <f t="shared" si="0"/>
        <v>-0.17000000000000004</v>
      </c>
      <c r="W3" s="37">
        <f t="shared" si="0"/>
        <v>-0.225</v>
      </c>
      <c r="X3" s="37">
        <f t="shared" si="0"/>
        <v>-0.28500000000000003</v>
      </c>
      <c r="Y3" s="37">
        <f t="shared" si="0"/>
        <v>-0.35000000000000003</v>
      </c>
    </row>
    <row r="4" spans="1:25" ht="13.5">
      <c r="A4" s="1" t="s">
        <v>85</v>
      </c>
      <c r="B4" s="45">
        <f>B$5*$H$2*$I$2</f>
        <v>0</v>
      </c>
      <c r="C4">
        <v>0</v>
      </c>
      <c r="D4">
        <v>0</v>
      </c>
      <c r="F4" s="38">
        <f aca="true" t="shared" si="1" ref="F4:Y4">F$5*$H$2*$I$2</f>
        <v>0.015</v>
      </c>
      <c r="G4" s="38">
        <f t="shared" si="1"/>
        <v>0.03</v>
      </c>
      <c r="H4" s="38">
        <f t="shared" si="1"/>
        <v>0.045</v>
      </c>
      <c r="I4" s="38">
        <f t="shared" si="1"/>
        <v>0.06</v>
      </c>
      <c r="J4" s="38">
        <f t="shared" si="1"/>
        <v>0.07500000000000001</v>
      </c>
      <c r="K4" s="38">
        <f t="shared" si="1"/>
        <v>0.09</v>
      </c>
      <c r="L4" s="38">
        <f t="shared" si="1"/>
        <v>0.10500000000000001</v>
      </c>
      <c r="M4" s="38">
        <f t="shared" si="1"/>
        <v>0.12</v>
      </c>
      <c r="N4" s="38">
        <f t="shared" si="1"/>
        <v>0.13499999999999998</v>
      </c>
      <c r="O4" s="38">
        <f t="shared" si="1"/>
        <v>0.15000000000000002</v>
      </c>
      <c r="P4" s="38">
        <f t="shared" si="1"/>
        <v>0.165</v>
      </c>
      <c r="Q4" s="38">
        <f t="shared" si="1"/>
        <v>0.18</v>
      </c>
      <c r="R4" s="38">
        <f t="shared" si="1"/>
        <v>0.195</v>
      </c>
      <c r="S4" s="38">
        <f t="shared" si="1"/>
        <v>0.21000000000000002</v>
      </c>
      <c r="T4" s="38">
        <f t="shared" si="1"/>
        <v>0.225</v>
      </c>
      <c r="U4" s="38">
        <f t="shared" si="1"/>
        <v>0.24</v>
      </c>
      <c r="V4" s="38">
        <f t="shared" si="1"/>
        <v>0.255</v>
      </c>
      <c r="W4" s="38">
        <f t="shared" si="1"/>
        <v>0.26999999999999996</v>
      </c>
      <c r="X4" s="38">
        <f t="shared" si="1"/>
        <v>0.28500000000000003</v>
      </c>
      <c r="Y4" s="38">
        <f t="shared" si="1"/>
        <v>0.30000000000000004</v>
      </c>
    </row>
    <row r="5" spans="2:25" ht="13.5">
      <c r="B5">
        <v>0</v>
      </c>
      <c r="C5">
        <v>0</v>
      </c>
      <c r="D5">
        <v>0</v>
      </c>
      <c r="F5">
        <f>B5+1</f>
        <v>1</v>
      </c>
      <c r="G5">
        <f aca="true" t="shared" si="2" ref="G5:Q5">F5+1</f>
        <v>2</v>
      </c>
      <c r="H5">
        <f t="shared" si="2"/>
        <v>3</v>
      </c>
      <c r="I5">
        <f t="shared" si="2"/>
        <v>4</v>
      </c>
      <c r="J5">
        <f t="shared" si="2"/>
        <v>5</v>
      </c>
      <c r="K5">
        <f t="shared" si="2"/>
        <v>6</v>
      </c>
      <c r="L5">
        <f t="shared" si="2"/>
        <v>7</v>
      </c>
      <c r="M5">
        <f t="shared" si="2"/>
        <v>8</v>
      </c>
      <c r="N5">
        <f t="shared" si="2"/>
        <v>9</v>
      </c>
      <c r="O5">
        <f t="shared" si="2"/>
        <v>10</v>
      </c>
      <c r="P5">
        <f t="shared" si="2"/>
        <v>11</v>
      </c>
      <c r="Q5">
        <f t="shared" si="2"/>
        <v>12</v>
      </c>
      <c r="R5">
        <f aca="true" t="shared" si="3" ref="R5:Y5">Q5+1</f>
        <v>13</v>
      </c>
      <c r="S5">
        <f t="shared" si="3"/>
        <v>14</v>
      </c>
      <c r="T5">
        <f t="shared" si="3"/>
        <v>15</v>
      </c>
      <c r="U5">
        <f t="shared" si="3"/>
        <v>16</v>
      </c>
      <c r="V5">
        <f t="shared" si="3"/>
        <v>17</v>
      </c>
      <c r="W5">
        <f t="shared" si="3"/>
        <v>18</v>
      </c>
      <c r="X5">
        <f t="shared" si="3"/>
        <v>19</v>
      </c>
      <c r="Y5">
        <f t="shared" si="3"/>
        <v>20</v>
      </c>
    </row>
    <row r="6" spans="1:25" ht="13.5">
      <c r="A6" t="s">
        <v>86</v>
      </c>
      <c r="B6" t="s">
        <v>63</v>
      </c>
      <c r="C6" t="s">
        <v>111</v>
      </c>
      <c r="D6" t="s">
        <v>111</v>
      </c>
      <c r="F6" t="s">
        <v>64</v>
      </c>
      <c r="G6" t="s">
        <v>65</v>
      </c>
      <c r="H6" t="s">
        <v>66</v>
      </c>
      <c r="I6" t="s">
        <v>67</v>
      </c>
      <c r="J6" t="s">
        <v>68</v>
      </c>
      <c r="K6" t="s">
        <v>69</v>
      </c>
      <c r="L6" t="s">
        <v>70</v>
      </c>
      <c r="M6" t="s">
        <v>71</v>
      </c>
      <c r="N6" t="s">
        <v>72</v>
      </c>
      <c r="O6" t="s">
        <v>73</v>
      </c>
      <c r="P6" t="s">
        <v>74</v>
      </c>
      <c r="Q6" t="s">
        <v>75</v>
      </c>
      <c r="R6" t="s">
        <v>76</v>
      </c>
      <c r="S6" t="s">
        <v>77</v>
      </c>
      <c r="T6" t="s">
        <v>78</v>
      </c>
      <c r="U6" t="s">
        <v>79</v>
      </c>
      <c r="V6" t="s">
        <v>80</v>
      </c>
      <c r="W6" t="s">
        <v>81</v>
      </c>
      <c r="X6" t="s">
        <v>82</v>
      </c>
      <c r="Y6" t="s">
        <v>83</v>
      </c>
    </row>
    <row r="7" spans="1:26" ht="13.5">
      <c r="A7">
        <v>0</v>
      </c>
      <c r="B7">
        <f>IF(B5=$B$2,1,0)</f>
        <v>0</v>
      </c>
      <c r="C7">
        <v>0</v>
      </c>
      <c r="D7">
        <v>0</v>
      </c>
      <c r="F7">
        <f aca="true" t="shared" si="4" ref="F7:Y7">IF(F5=$B$2,1,0)</f>
        <v>0</v>
      </c>
      <c r="G7">
        <f t="shared" si="4"/>
        <v>0</v>
      </c>
      <c r="H7">
        <f t="shared" si="4"/>
        <v>0</v>
      </c>
      <c r="I7">
        <f t="shared" si="4"/>
        <v>0</v>
      </c>
      <c r="J7">
        <f t="shared" si="4"/>
        <v>0</v>
      </c>
      <c r="K7">
        <f t="shared" si="4"/>
        <v>0</v>
      </c>
      <c r="L7">
        <f t="shared" si="4"/>
        <v>0</v>
      </c>
      <c r="M7">
        <f t="shared" si="4"/>
        <v>0</v>
      </c>
      <c r="N7">
        <f t="shared" si="4"/>
        <v>0</v>
      </c>
      <c r="O7">
        <f t="shared" si="4"/>
        <v>1</v>
      </c>
      <c r="P7">
        <f t="shared" si="4"/>
        <v>0</v>
      </c>
      <c r="Q7">
        <f t="shared" si="4"/>
        <v>0</v>
      </c>
      <c r="R7">
        <f t="shared" si="4"/>
        <v>0</v>
      </c>
      <c r="S7">
        <f t="shared" si="4"/>
        <v>0</v>
      </c>
      <c r="T7">
        <f t="shared" si="4"/>
        <v>0</v>
      </c>
      <c r="U7">
        <f t="shared" si="4"/>
        <v>0</v>
      </c>
      <c r="V7">
        <f t="shared" si="4"/>
        <v>0</v>
      </c>
      <c r="W7">
        <f t="shared" si="4"/>
        <v>0</v>
      </c>
      <c r="X7">
        <f t="shared" si="4"/>
        <v>0</v>
      </c>
      <c r="Y7">
        <f t="shared" si="4"/>
        <v>0</v>
      </c>
      <c r="Z7">
        <f aca="true" t="shared" si="5" ref="Z7:Z38">SUM(B7:Y7)</f>
        <v>1</v>
      </c>
    </row>
    <row r="8" spans="1:26" ht="13.5">
      <c r="A8">
        <f>A7+I$2</f>
        <v>0.05</v>
      </c>
      <c r="B8">
        <f aca="true" t="shared" si="6" ref="B8:B39">F7*F$4+B7</f>
        <v>0</v>
      </c>
      <c r="C8">
        <v>0</v>
      </c>
      <c r="D8">
        <v>0</v>
      </c>
      <c r="F8">
        <f aca="true" t="shared" si="7" ref="F8:F39">B7*B$3+G7*G$4+F7*(1-F$3-F$4)</f>
        <v>0</v>
      </c>
      <c r="G8">
        <f>F7*F$3+H7*H$4+G7*(1-G$3-G$4)</f>
        <v>0</v>
      </c>
      <c r="H8">
        <f aca="true" t="shared" si="8" ref="H8:X8">G7*G$3+I7*I$4+H7*(1-H$3-H$4)</f>
        <v>0</v>
      </c>
      <c r="I8">
        <f t="shared" si="8"/>
        <v>0</v>
      </c>
      <c r="J8">
        <f t="shared" si="8"/>
        <v>0</v>
      </c>
      <c r="K8">
        <f t="shared" si="8"/>
        <v>0</v>
      </c>
      <c r="L8">
        <f t="shared" si="8"/>
        <v>0</v>
      </c>
      <c r="M8">
        <f t="shared" si="8"/>
        <v>0</v>
      </c>
      <c r="N8">
        <f t="shared" si="8"/>
        <v>0.15000000000000002</v>
      </c>
      <c r="O8">
        <f t="shared" si="8"/>
        <v>0.775</v>
      </c>
      <c r="P8">
        <f t="shared" si="8"/>
        <v>0.07500000000000001</v>
      </c>
      <c r="Q8">
        <f t="shared" si="8"/>
        <v>0</v>
      </c>
      <c r="R8">
        <f t="shared" si="8"/>
        <v>0</v>
      </c>
      <c r="S8">
        <f t="shared" si="8"/>
        <v>0</v>
      </c>
      <c r="T8">
        <f t="shared" si="8"/>
        <v>0</v>
      </c>
      <c r="U8">
        <f t="shared" si="8"/>
        <v>0</v>
      </c>
      <c r="V8">
        <f t="shared" si="8"/>
        <v>0</v>
      </c>
      <c r="W8">
        <f t="shared" si="8"/>
        <v>0</v>
      </c>
      <c r="X8">
        <f t="shared" si="8"/>
        <v>0</v>
      </c>
      <c r="Y8">
        <f>X7*X$3+Y7*(1-Y$3-Y$4)</f>
        <v>0</v>
      </c>
      <c r="Z8">
        <f t="shared" si="5"/>
        <v>1</v>
      </c>
    </row>
    <row r="9" spans="1:26" ht="13.5">
      <c r="A9">
        <f aca="true" t="shared" si="9" ref="A9:A72">A8+I$2</f>
        <v>0.1</v>
      </c>
      <c r="B9">
        <f t="shared" si="6"/>
        <v>0</v>
      </c>
      <c r="C9">
        <v>0</v>
      </c>
      <c r="D9">
        <v>0</v>
      </c>
      <c r="F9">
        <f t="shared" si="7"/>
        <v>0</v>
      </c>
      <c r="G9">
        <f aca="true" t="shared" si="10" ref="G9:G72">F8*F$3+H8*H$4+G8*(1-G$3-G$4)</f>
        <v>0</v>
      </c>
      <c r="H9">
        <f aca="true" t="shared" si="11" ref="H9:H72">G8*G$3+I8*I$4+H8*(1-H$3-H$4)</f>
        <v>0</v>
      </c>
      <c r="I9">
        <f aca="true" t="shared" si="12" ref="I9:I72">H8*H$3+J8*J$4+I8*(1-I$3-I$4)</f>
        <v>0</v>
      </c>
      <c r="J9">
        <f aca="true" t="shared" si="13" ref="J9:J72">I8*I$3+K8*K$4+J8*(1-J$3-J$4)</f>
        <v>0</v>
      </c>
      <c r="K9">
        <f aca="true" t="shared" si="14" ref="K9:K72">J8*J$3+L8*L$4+K8*(1-K$3-K$4)</f>
        <v>0</v>
      </c>
      <c r="L9">
        <f aca="true" t="shared" si="15" ref="L9:L72">K8*K$3+M8*M$4+L8*(1-L$3-L$4)</f>
        <v>0</v>
      </c>
      <c r="M9">
        <f aca="true" t="shared" si="16" ref="M9:M72">L8*L$3+N8*N$4+M8*(1-M$3-M$4)</f>
        <v>0.02025</v>
      </c>
      <c r="N9">
        <f aca="true" t="shared" si="17" ref="N9:N72">M8*M$3+O8*O$4+N8*(1-N$3-N$4)</f>
        <v>0.23250000000000004</v>
      </c>
      <c r="O9">
        <f aca="true" t="shared" si="18" ref="O9:O72">N8*N$3+P8*P$4+O8*(1-O$3-O$4)</f>
        <v>0.6265000000000001</v>
      </c>
      <c r="P9">
        <f aca="true" t="shared" si="19" ref="P9:P72">O8*O$3+Q8*Q$4+P8*(1-P$3-P$4)</f>
        <v>0.116625</v>
      </c>
      <c r="Q9">
        <f aca="true" t="shared" si="20" ref="Q9:Q72">P8*P$3+R8*R$4+Q8*(1-Q$3-Q$4)</f>
        <v>0.004125000000000001</v>
      </c>
      <c r="R9">
        <f aca="true" t="shared" si="21" ref="R9:R72">Q8*Q$3+S8*S$4+R8*(1-R$3-R$4)</f>
        <v>0</v>
      </c>
      <c r="S9">
        <f aca="true" t="shared" si="22" ref="S9:S72">R8*R$3+T8*T$4+S8*(1-S$3-S$4)</f>
        <v>0</v>
      </c>
      <c r="T9">
        <f aca="true" t="shared" si="23" ref="T9:T72">S8*S$3+U8*U$4+T8*(1-T$3-T$4)</f>
        <v>0</v>
      </c>
      <c r="U9">
        <f aca="true" t="shared" si="24" ref="U9:U72">T8*T$3+V8*V$4+U8*(1-U$3-U$4)</f>
        <v>0</v>
      </c>
      <c r="V9">
        <f aca="true" t="shared" si="25" ref="V9:V72">U8*U$3+W8*W$4+V8*(1-V$3-V$4)</f>
        <v>0</v>
      </c>
      <c r="W9">
        <f aca="true" t="shared" si="26" ref="W9:W72">V8*V$3+X8*X$4+W8*(1-W$3-W$4)</f>
        <v>0</v>
      </c>
      <c r="X9">
        <f aca="true" t="shared" si="27" ref="X9:X72">W8*W$3+Y8*Y$4+X8*(1-X$3-X$4)</f>
        <v>0</v>
      </c>
      <c r="Y9">
        <f aca="true" t="shared" si="28" ref="Y9:Y72">X8*X$3+Y8*(1-Y$3-Y$4)</f>
        <v>0</v>
      </c>
      <c r="Z9">
        <f t="shared" si="5"/>
        <v>1</v>
      </c>
    </row>
    <row r="10" spans="1:26" ht="13.5">
      <c r="A10">
        <f t="shared" si="9"/>
        <v>0.15000000000000002</v>
      </c>
      <c r="B10">
        <f t="shared" si="6"/>
        <v>0</v>
      </c>
      <c r="C10">
        <v>0</v>
      </c>
      <c r="D10">
        <v>0</v>
      </c>
      <c r="F10">
        <f t="shared" si="7"/>
        <v>0</v>
      </c>
      <c r="G10">
        <f t="shared" si="10"/>
        <v>0</v>
      </c>
      <c r="H10">
        <f t="shared" si="11"/>
        <v>0</v>
      </c>
      <c r="I10">
        <f t="shared" si="12"/>
        <v>0</v>
      </c>
      <c r="J10">
        <f t="shared" si="13"/>
        <v>0</v>
      </c>
      <c r="K10">
        <f t="shared" si="14"/>
        <v>0</v>
      </c>
      <c r="L10">
        <f t="shared" si="15"/>
        <v>0.00243</v>
      </c>
      <c r="M10">
        <f t="shared" si="16"/>
        <v>0.0471825</v>
      </c>
      <c r="N10">
        <f t="shared" si="17"/>
        <v>0.27618750000000003</v>
      </c>
      <c r="O10">
        <f t="shared" si="18"/>
        <v>0.5257056250000001</v>
      </c>
      <c r="P10">
        <f t="shared" si="19"/>
        <v>0.1386975</v>
      </c>
      <c r="Q10">
        <f t="shared" si="20"/>
        <v>0.009673125000000001</v>
      </c>
      <c r="R10">
        <f t="shared" si="21"/>
        <v>0.00012375000000000005</v>
      </c>
      <c r="S10">
        <f t="shared" si="22"/>
        <v>0</v>
      </c>
      <c r="T10">
        <f t="shared" si="23"/>
        <v>0</v>
      </c>
      <c r="U10">
        <f t="shared" si="24"/>
        <v>0</v>
      </c>
      <c r="V10">
        <f t="shared" si="25"/>
        <v>0</v>
      </c>
      <c r="W10">
        <f t="shared" si="26"/>
        <v>0</v>
      </c>
      <c r="X10">
        <f t="shared" si="27"/>
        <v>0</v>
      </c>
      <c r="Y10">
        <f t="shared" si="28"/>
        <v>0</v>
      </c>
      <c r="Z10">
        <f t="shared" si="5"/>
        <v>1.0000000000000002</v>
      </c>
    </row>
    <row r="11" spans="1:26" ht="13.5">
      <c r="A11">
        <f t="shared" si="9"/>
        <v>0.2</v>
      </c>
      <c r="B11">
        <f t="shared" si="6"/>
        <v>0</v>
      </c>
      <c r="C11">
        <v>0</v>
      </c>
      <c r="D11">
        <v>0</v>
      </c>
      <c r="F11">
        <f t="shared" si="7"/>
        <v>0</v>
      </c>
      <c r="G11">
        <f t="shared" si="10"/>
        <v>0</v>
      </c>
      <c r="H11">
        <f t="shared" si="11"/>
        <v>0</v>
      </c>
      <c r="I11">
        <f t="shared" si="12"/>
        <v>0</v>
      </c>
      <c r="J11">
        <f t="shared" si="13"/>
        <v>0</v>
      </c>
      <c r="K11">
        <f t="shared" si="14"/>
        <v>0.00025515</v>
      </c>
      <c r="L11">
        <f t="shared" si="15"/>
        <v>0.0075816</v>
      </c>
      <c r="M11">
        <f t="shared" si="16"/>
        <v>0.07434281250000001</v>
      </c>
      <c r="N11">
        <f t="shared" si="17"/>
        <v>0.29761940625000005</v>
      </c>
      <c r="O11">
        <f t="shared" si="18"/>
        <v>0.4551638218750001</v>
      </c>
      <c r="P11">
        <f t="shared" si="19"/>
        <v>0.149353134375</v>
      </c>
      <c r="Q11">
        <f t="shared" si="20"/>
        <v>0.015294262500000003</v>
      </c>
      <c r="R11">
        <f t="shared" si="21"/>
        <v>0.00038981250000000013</v>
      </c>
      <c r="S11">
        <f t="shared" si="22"/>
        <v>0</v>
      </c>
      <c r="T11">
        <f t="shared" si="23"/>
        <v>0</v>
      </c>
      <c r="U11">
        <f t="shared" si="24"/>
        <v>0</v>
      </c>
      <c r="V11">
        <f t="shared" si="25"/>
        <v>0</v>
      </c>
      <c r="W11">
        <f t="shared" si="26"/>
        <v>0</v>
      </c>
      <c r="X11">
        <f t="shared" si="27"/>
        <v>0</v>
      </c>
      <c r="Y11">
        <f t="shared" si="28"/>
        <v>0</v>
      </c>
      <c r="Z11">
        <f t="shared" si="5"/>
        <v>1</v>
      </c>
    </row>
    <row r="12" spans="1:26" ht="13.5">
      <c r="A12">
        <f t="shared" si="9"/>
        <v>0.25</v>
      </c>
      <c r="B12">
        <f t="shared" si="6"/>
        <v>0</v>
      </c>
      <c r="C12">
        <v>0</v>
      </c>
      <c r="D12">
        <v>0</v>
      </c>
      <c r="F12">
        <f t="shared" si="7"/>
        <v>0</v>
      </c>
      <c r="G12">
        <f t="shared" si="10"/>
        <v>0</v>
      </c>
      <c r="H12">
        <f t="shared" si="11"/>
        <v>0</v>
      </c>
      <c r="I12">
        <f t="shared" si="12"/>
        <v>0</v>
      </c>
      <c r="J12">
        <f t="shared" si="13"/>
        <v>2.2963499999999998E-05</v>
      </c>
      <c r="K12">
        <f t="shared" si="14"/>
        <v>0.00100146375</v>
      </c>
      <c r="L12">
        <f t="shared" si="15"/>
        <v>0.01493739225</v>
      </c>
      <c r="M12">
        <f t="shared" si="16"/>
        <v>0.09896208159375</v>
      </c>
      <c r="N12">
        <f t="shared" si="17"/>
        <v>0.3063638943750001</v>
      </c>
      <c r="O12">
        <f t="shared" si="18"/>
        <v>0.4041809756875001</v>
      </c>
      <c r="P12">
        <f t="shared" si="19"/>
        <v>0.15338569870312502</v>
      </c>
      <c r="Q12">
        <f t="shared" si="20"/>
        <v>0.020372903203125004</v>
      </c>
      <c r="R12">
        <f t="shared" si="21"/>
        <v>0.0007726269375000003</v>
      </c>
      <c r="S12">
        <f t="shared" si="22"/>
        <v>0</v>
      </c>
      <c r="T12">
        <f t="shared" si="23"/>
        <v>0</v>
      </c>
      <c r="U12">
        <f t="shared" si="24"/>
        <v>0</v>
      </c>
      <c r="V12">
        <f t="shared" si="25"/>
        <v>0</v>
      </c>
      <c r="W12">
        <f t="shared" si="26"/>
        <v>0</v>
      </c>
      <c r="X12">
        <f t="shared" si="27"/>
        <v>0</v>
      </c>
      <c r="Y12">
        <f t="shared" si="28"/>
        <v>0</v>
      </c>
      <c r="Z12">
        <f t="shared" si="5"/>
        <v>1.0000000000000002</v>
      </c>
    </row>
    <row r="13" spans="1:26" ht="13.5">
      <c r="A13">
        <f t="shared" si="9"/>
        <v>0.3</v>
      </c>
      <c r="B13">
        <f t="shared" si="6"/>
        <v>0</v>
      </c>
      <c r="C13">
        <v>0</v>
      </c>
      <c r="D13">
        <v>0</v>
      </c>
      <c r="F13">
        <f t="shared" si="7"/>
        <v>0</v>
      </c>
      <c r="G13">
        <f t="shared" si="10"/>
        <v>0</v>
      </c>
      <c r="H13">
        <f t="shared" si="11"/>
        <v>0</v>
      </c>
      <c r="I13">
        <f t="shared" si="12"/>
        <v>1.7222625000000001E-06</v>
      </c>
      <c r="J13">
        <f t="shared" si="13"/>
        <v>0.000109076625</v>
      </c>
      <c r="K13">
        <f t="shared" si="14"/>
        <v>0.0023769008550000004</v>
      </c>
      <c r="L13">
        <f t="shared" si="15"/>
        <v>0.0237811433625</v>
      </c>
      <c r="M13">
        <f t="shared" si="16"/>
        <v>0.12011797557000001</v>
      </c>
      <c r="N13">
        <f t="shared" si="17"/>
        <v>0.3079553726531251</v>
      </c>
      <c r="O13">
        <f t="shared" si="18"/>
        <v>0.3661216469375782</v>
      </c>
      <c r="P13">
        <f t="shared" si="19"/>
        <v>0.1536215407415625</v>
      </c>
      <c r="Q13">
        <f t="shared" si="20"/>
        <v>0.02468146921195313</v>
      </c>
      <c r="R13">
        <f t="shared" si="21"/>
        <v>0.0012331517807812505</v>
      </c>
      <c r="S13">
        <f t="shared" si="22"/>
        <v>0</v>
      </c>
      <c r="T13">
        <f t="shared" si="23"/>
        <v>0</v>
      </c>
      <c r="U13">
        <f t="shared" si="24"/>
        <v>0</v>
      </c>
      <c r="V13">
        <f t="shared" si="25"/>
        <v>0</v>
      </c>
      <c r="W13">
        <f t="shared" si="26"/>
        <v>0</v>
      </c>
      <c r="X13">
        <f t="shared" si="27"/>
        <v>0</v>
      </c>
      <c r="Y13">
        <f t="shared" si="28"/>
        <v>0</v>
      </c>
      <c r="Z13">
        <f t="shared" si="5"/>
        <v>1.0000000000000002</v>
      </c>
    </row>
    <row r="14" spans="1:26" ht="13.5">
      <c r="A14">
        <f t="shared" si="9"/>
        <v>0.35</v>
      </c>
      <c r="B14">
        <f t="shared" si="6"/>
        <v>0</v>
      </c>
      <c r="C14">
        <v>0</v>
      </c>
      <c r="D14">
        <v>0</v>
      </c>
      <c r="F14">
        <f t="shared" si="7"/>
        <v>0</v>
      </c>
      <c r="G14">
        <f t="shared" si="10"/>
        <v>0</v>
      </c>
      <c r="H14">
        <f t="shared" si="11"/>
        <v>1.0333575E-07</v>
      </c>
      <c r="I14">
        <f t="shared" si="12"/>
        <v>9.64467E-06</v>
      </c>
      <c r="J14">
        <f t="shared" si="13"/>
        <v>0.0003040642962</v>
      </c>
      <c r="K14">
        <f t="shared" si="14"/>
        <v>0.0044213329038375005</v>
      </c>
      <c r="L14">
        <f t="shared" si="15"/>
        <v>0.033450834914550004</v>
      </c>
      <c r="M14">
        <f t="shared" si="16"/>
        <v>0.1377630163058344</v>
      </c>
      <c r="N14">
        <f t="shared" si="17"/>
        <v>0.30559545840380875</v>
      </c>
      <c r="O14">
        <f t="shared" si="18"/>
        <v>0.33680781413776223</v>
      </c>
      <c r="P14">
        <f t="shared" si="19"/>
        <v>0.15172658975688869</v>
      </c>
      <c r="Q14">
        <f t="shared" si="20"/>
        <v>0.028188010015481255</v>
      </c>
      <c r="R14">
        <f t="shared" si="21"/>
        <v>0.0017331312598875006</v>
      </c>
      <c r="S14">
        <f t="shared" si="22"/>
        <v>0</v>
      </c>
      <c r="T14">
        <f t="shared" si="23"/>
        <v>0</v>
      </c>
      <c r="U14">
        <f t="shared" si="24"/>
        <v>0</v>
      </c>
      <c r="V14">
        <f t="shared" si="25"/>
        <v>0</v>
      </c>
      <c r="W14">
        <f t="shared" si="26"/>
        <v>0</v>
      </c>
      <c r="X14">
        <f t="shared" si="27"/>
        <v>0</v>
      </c>
      <c r="Y14">
        <f t="shared" si="28"/>
        <v>0</v>
      </c>
      <c r="Z14">
        <f t="shared" si="5"/>
        <v>1.0000000000000004</v>
      </c>
    </row>
    <row r="15" spans="1:26" ht="13.5">
      <c r="A15">
        <f t="shared" si="9"/>
        <v>0.39999999999999997</v>
      </c>
      <c r="B15">
        <f t="shared" si="6"/>
        <v>0</v>
      </c>
      <c r="C15">
        <v>0</v>
      </c>
      <c r="D15">
        <v>0</v>
      </c>
      <c r="F15">
        <f t="shared" si="7"/>
        <v>0</v>
      </c>
      <c r="G15">
        <f t="shared" si="10"/>
        <v>4.65010875E-09</v>
      </c>
      <c r="H15">
        <f t="shared" si="11"/>
        <v>6.696156600000001E-07</v>
      </c>
      <c r="I15">
        <f t="shared" si="12"/>
        <v>3.101054189625E-05</v>
      </c>
      <c r="J15">
        <f t="shared" si="13"/>
        <v>0.0006496410260103751</v>
      </c>
      <c r="K15">
        <f t="shared" si="14"/>
        <v>0.007101917083236939</v>
      </c>
      <c r="L15">
        <f t="shared" si="15"/>
        <v>0.04342196149409757</v>
      </c>
      <c r="M15">
        <f t="shared" si="16"/>
        <v>0.15222287726909278</v>
      </c>
      <c r="N15">
        <f t="shared" si="17"/>
        <v>0.30113395401419957</v>
      </c>
      <c r="O15">
        <f t="shared" si="18"/>
        <v>0.31356453452299515</v>
      </c>
      <c r="P15">
        <f t="shared" si="19"/>
        <v>0.14868116787349195</v>
      </c>
      <c r="Q15">
        <f t="shared" si="20"/>
        <v>0.03095145094453713</v>
      </c>
      <c r="R15">
        <f t="shared" si="21"/>
        <v>0.0022408109646738757</v>
      </c>
      <c r="S15">
        <f t="shared" si="22"/>
        <v>0</v>
      </c>
      <c r="T15">
        <f t="shared" si="23"/>
        <v>0</v>
      </c>
      <c r="U15">
        <f t="shared" si="24"/>
        <v>0</v>
      </c>
      <c r="V15">
        <f t="shared" si="25"/>
        <v>0</v>
      </c>
      <c r="W15">
        <f t="shared" si="26"/>
        <v>0</v>
      </c>
      <c r="X15">
        <f t="shared" si="27"/>
        <v>0</v>
      </c>
      <c r="Y15">
        <f t="shared" si="28"/>
        <v>0</v>
      </c>
      <c r="Z15">
        <f t="shared" si="5"/>
        <v>1.0000000000000002</v>
      </c>
    </row>
    <row r="16" spans="1:26" ht="13.5">
      <c r="A16">
        <f t="shared" si="9"/>
        <v>0.44999999999999996</v>
      </c>
      <c r="B16">
        <f t="shared" si="6"/>
        <v>0</v>
      </c>
      <c r="C16">
        <v>1.3950326249999997E-11</v>
      </c>
      <c r="D16">
        <v>0</v>
      </c>
      <c r="F16">
        <f t="shared" si="7"/>
        <v>1.395032625E-10</v>
      </c>
      <c r="G16">
        <f t="shared" si="10"/>
        <v>3.438755420625E-08</v>
      </c>
      <c r="H16">
        <f t="shared" si="11"/>
        <v>2.45015005055625E-06</v>
      </c>
      <c r="I16">
        <f t="shared" si="12"/>
        <v>7.513225873709064E-05</v>
      </c>
      <c r="J16">
        <f t="shared" si="13"/>
        <v>0.0011779173327205465</v>
      </c>
      <c r="K16">
        <f t="shared" si="14"/>
        <v>0.01034131331148702</v>
      </c>
      <c r="L16">
        <f t="shared" si="15"/>
        <v>0.05331579614636809</v>
      </c>
      <c r="M16">
        <f t="shared" si="16"/>
        <v>0.16394623401868957</v>
      </c>
      <c r="N16">
        <f t="shared" si="17"/>
        <v>0.2956357822663632</v>
      </c>
      <c r="O16">
        <f t="shared" si="18"/>
        <v>0.2946469628157254</v>
      </c>
      <c r="P16">
        <f t="shared" si="19"/>
        <v>0.14505991220056502</v>
      </c>
      <c r="Q16">
        <f t="shared" si="20"/>
        <v>0.033066068617337796</v>
      </c>
      <c r="R16">
        <f t="shared" si="21"/>
        <v>0.002732396354898584</v>
      </c>
      <c r="S16">
        <f t="shared" si="22"/>
        <v>0</v>
      </c>
      <c r="T16">
        <f t="shared" si="23"/>
        <v>0</v>
      </c>
      <c r="U16">
        <f t="shared" si="24"/>
        <v>0</v>
      </c>
      <c r="V16">
        <f t="shared" si="25"/>
        <v>0</v>
      </c>
      <c r="W16">
        <f t="shared" si="26"/>
        <v>0</v>
      </c>
      <c r="X16">
        <f t="shared" si="27"/>
        <v>0</v>
      </c>
      <c r="Y16">
        <f t="shared" si="28"/>
        <v>0</v>
      </c>
      <c r="Z16">
        <f t="shared" si="5"/>
        <v>1.0000000000139506</v>
      </c>
    </row>
    <row r="17" spans="1:26" ht="13.5">
      <c r="A17">
        <f t="shared" si="9"/>
        <v>0.49999999999999994</v>
      </c>
      <c r="B17">
        <f t="shared" si="6"/>
        <v>2.0925489374999998E-12</v>
      </c>
      <c r="C17">
        <v>1.18054635890625E-10</v>
      </c>
      <c r="D17">
        <v>2.0925489374999998E-12</v>
      </c>
      <c r="F17">
        <f t="shared" si="7"/>
        <v>1.1648522418749999E-09</v>
      </c>
      <c r="G17">
        <f t="shared" si="10"/>
        <v>1.41725549471625E-07</v>
      </c>
      <c r="H17">
        <f t="shared" si="11"/>
        <v>6.665958884196283E-06</v>
      </c>
      <c r="I17">
        <f t="shared" si="12"/>
        <v>0.00015238998113435977</v>
      </c>
      <c r="J17">
        <f t="shared" si="13"/>
        <v>0.0019092619008146206</v>
      </c>
      <c r="K17">
        <f t="shared" si="14"/>
        <v>0.014040707544387757</v>
      </c>
      <c r="L17">
        <f t="shared" si="15"/>
        <v>0.06287886493557968</v>
      </c>
      <c r="M17">
        <f t="shared" si="16"/>
        <v>0.17338705173590555</v>
      </c>
      <c r="N17">
        <f t="shared" si="17"/>
        <v>0.2897093990806593</v>
      </c>
      <c r="O17">
        <f t="shared" si="18"/>
        <v>0.2788935020992531</v>
      </c>
      <c r="P17">
        <f t="shared" si="19"/>
        <v>0.14119714607874093</v>
      </c>
      <c r="Q17">
        <f t="shared" si="20"/>
        <v>0.03463330666793316</v>
      </c>
      <c r="R17">
        <f t="shared" si="21"/>
        <v>0.0031915611242134935</v>
      </c>
      <c r="S17">
        <f t="shared" si="22"/>
        <v>0</v>
      </c>
      <c r="T17">
        <f t="shared" si="23"/>
        <v>0</v>
      </c>
      <c r="U17">
        <f t="shared" si="24"/>
        <v>0</v>
      </c>
      <c r="V17">
        <f t="shared" si="25"/>
        <v>0</v>
      </c>
      <c r="W17">
        <f t="shared" si="26"/>
        <v>0</v>
      </c>
      <c r="X17">
        <f t="shared" si="27"/>
        <v>0</v>
      </c>
      <c r="Y17">
        <f t="shared" si="28"/>
        <v>0</v>
      </c>
      <c r="Z17">
        <f t="shared" si="5"/>
        <v>1.0000000001201477</v>
      </c>
    </row>
    <row r="18" spans="1:26" ht="13.5">
      <c r="A18">
        <f t="shared" si="9"/>
        <v>0.5499999999999999</v>
      </c>
      <c r="B18">
        <f t="shared" si="6"/>
        <v>1.9565332565624998E-11</v>
      </c>
      <c r="C18">
        <v>5.511371957599922E-10</v>
      </c>
      <c r="D18">
        <v>1.8989881607812498E-11</v>
      </c>
      <c r="F18">
        <f t="shared" si="7"/>
        <v>5.364200375139374E-09</v>
      </c>
      <c r="G18">
        <f t="shared" si="10"/>
        <v>4.296819731226258E-07</v>
      </c>
      <c r="H18">
        <f t="shared" si="11"/>
        <v>1.5017237591375255E-05</v>
      </c>
      <c r="I18">
        <f t="shared" si="12"/>
        <v>0.0002732260734416171</v>
      </c>
      <c r="J18">
        <f t="shared" si="13"/>
        <v>0.0028525198454690524</v>
      </c>
      <c r="K18">
        <f t="shared" si="14"/>
        <v>0.018095976581549475</v>
      </c>
      <c r="L18">
        <f t="shared" si="15"/>
        <v>0.07195502379957733</v>
      </c>
      <c r="M18">
        <f t="shared" si="16"/>
        <v>0.18095495004813117</v>
      </c>
      <c r="N18">
        <f t="shared" si="17"/>
        <v>0.2836975147759895</v>
      </c>
      <c r="O18">
        <f t="shared" si="18"/>
        <v>0.26551383914717275</v>
      </c>
      <c r="P18">
        <f t="shared" si="19"/>
        <v>0.13728478179908987</v>
      </c>
      <c r="Q18">
        <f t="shared" si="20"/>
        <v>0.03574850972121958</v>
      </c>
      <c r="R18">
        <f t="shared" si="21"/>
        <v>0.0036082059050298572</v>
      </c>
      <c r="S18">
        <f t="shared" si="22"/>
        <v>0</v>
      </c>
      <c r="T18">
        <f t="shared" si="23"/>
        <v>0</v>
      </c>
      <c r="U18">
        <f t="shared" si="24"/>
        <v>0</v>
      </c>
      <c r="V18">
        <f t="shared" si="25"/>
        <v>0</v>
      </c>
      <c r="W18">
        <f t="shared" si="26"/>
        <v>0</v>
      </c>
      <c r="X18">
        <f t="shared" si="27"/>
        <v>0</v>
      </c>
      <c r="Y18">
        <f t="shared" si="28"/>
        <v>0</v>
      </c>
      <c r="Z18">
        <f t="shared" si="5"/>
        <v>1.0000000005701273</v>
      </c>
    </row>
    <row r="19" spans="1:26" ht="13.5">
      <c r="A19">
        <f t="shared" si="9"/>
        <v>0.6</v>
      </c>
      <c r="B19">
        <f t="shared" si="6"/>
        <v>1.0002833819271561E-10</v>
      </c>
      <c r="C19">
        <v>1.876745823166744E-09</v>
      </c>
      <c r="D19">
        <v>9.434288272952813E-11</v>
      </c>
      <c r="F19">
        <f t="shared" si="7"/>
        <v>1.8013270551936876E-08</v>
      </c>
      <c r="G19">
        <f t="shared" si="10"/>
        <v>1.0690956230303432E-06</v>
      </c>
      <c r="H19">
        <f t="shared" si="11"/>
        <v>2.9632365995428995E-05</v>
      </c>
      <c r="I19">
        <f t="shared" si="12"/>
        <v>0.0004473074436549066</v>
      </c>
      <c r="J19">
        <f t="shared" si="13"/>
        <v>0.004006557111461166</v>
      </c>
      <c r="K19">
        <f t="shared" si="14"/>
        <v>0.022407790631649854</v>
      </c>
      <c r="L19">
        <f t="shared" si="15"/>
        <v>0.08045914034850452</v>
      </c>
      <c r="M19">
        <f t="shared" si="16"/>
        <v>0.1869993030312565</v>
      </c>
      <c r="N19">
        <f t="shared" si="17"/>
        <v>0.2777881448282809</v>
      </c>
      <c r="O19">
        <f>N18*N$3+P18*P$4+O18*(1-O$3-O$4)</f>
        <v>0.25395799066574776</v>
      </c>
      <c r="P19">
        <f t="shared" si="19"/>
        <v>0.13343039948914756</v>
      </c>
      <c r="Q19">
        <f t="shared" si="20"/>
        <v>0.03649558583019424</v>
      </c>
      <c r="R19">
        <f t="shared" si="21"/>
        <v>0.003977061045185623</v>
      </c>
      <c r="S19">
        <f t="shared" si="22"/>
        <v>0</v>
      </c>
      <c r="T19">
        <f t="shared" si="23"/>
        <v>0</v>
      </c>
      <c r="U19">
        <f t="shared" si="24"/>
        <v>0</v>
      </c>
      <c r="V19">
        <f t="shared" si="25"/>
        <v>0</v>
      </c>
      <c r="W19">
        <f t="shared" si="26"/>
        <v>0</v>
      </c>
      <c r="X19">
        <f t="shared" si="27"/>
        <v>0</v>
      </c>
      <c r="Y19">
        <f t="shared" si="28"/>
        <v>0</v>
      </c>
      <c r="Z19">
        <f t="shared" si="5"/>
        <v>1.000000001971089</v>
      </c>
    </row>
    <row r="20" spans="1:26" ht="13.5">
      <c r="A20">
        <f t="shared" si="9"/>
        <v>0.65</v>
      </c>
      <c r="B20">
        <f t="shared" si="6"/>
        <v>3.702273964717687E-10</v>
      </c>
      <c r="C20">
        <v>5.207204531206306E-09</v>
      </c>
      <c r="D20">
        <v>3.396980342112545E-10</v>
      </c>
      <c r="F20">
        <f t="shared" si="7"/>
        <v>4.927554206801001E-08</v>
      </c>
      <c r="G20">
        <f t="shared" si="10"/>
        <v>2.3122193629836265E-06</v>
      </c>
      <c r="H20">
        <f t="shared" si="11"/>
        <v>5.297372895453858E-05</v>
      </c>
      <c r="I20">
        <f t="shared" si="12"/>
        <v>0.0006829255379159154</v>
      </c>
      <c r="J20">
        <f t="shared" si="13"/>
        <v>0.00536236844373289</v>
      </c>
      <c r="K20">
        <f t="shared" si="14"/>
        <v>0.02688713690621723</v>
      </c>
      <c r="L20">
        <f t="shared" si="15"/>
        <v>0.0883554552553926</v>
      </c>
      <c r="M20">
        <f t="shared" si="16"/>
        <v>0.191809065652791</v>
      </c>
      <c r="N20">
        <f t="shared" si="17"/>
        <v>0.2720794411449055</v>
      </c>
      <c r="O20">
        <f t="shared" si="18"/>
        <v>0.24383439171620916</v>
      </c>
      <c r="P20">
        <f t="shared" si="19"/>
        <v>0.12969176635090113</v>
      </c>
      <c r="Q20">
        <f t="shared" si="20"/>
        <v>0.03694571168156777</v>
      </c>
      <c r="R20">
        <f t="shared" si="21"/>
        <v>0.004296401716280254</v>
      </c>
      <c r="S20">
        <f t="shared" si="22"/>
        <v>0</v>
      </c>
      <c r="T20">
        <f t="shared" si="23"/>
        <v>0</v>
      </c>
      <c r="U20">
        <f t="shared" si="24"/>
        <v>0</v>
      </c>
      <c r="V20">
        <f t="shared" si="25"/>
        <v>0</v>
      </c>
      <c r="W20">
        <f t="shared" si="26"/>
        <v>0</v>
      </c>
      <c r="X20">
        <f t="shared" si="27"/>
        <v>0</v>
      </c>
      <c r="Y20">
        <f t="shared" si="28"/>
        <v>0</v>
      </c>
      <c r="Z20">
        <f t="shared" si="5"/>
        <v>1.000000005546903</v>
      </c>
    </row>
    <row r="21" spans="1:26" ht="13.5">
      <c r="A21">
        <f t="shared" si="9"/>
        <v>0.7000000000000001</v>
      </c>
      <c r="B21">
        <f t="shared" si="6"/>
        <v>1.109360527491919E-09</v>
      </c>
      <c r="C21">
        <v>1.248155399230243E-08</v>
      </c>
      <c r="D21">
        <v>9.91279352724713E-10</v>
      </c>
      <c r="F21">
        <f t="shared" si="7"/>
        <v>1.1642472356445835E-07</v>
      </c>
      <c r="G21">
        <f t="shared" si="10"/>
        <v>4.500976786346294E-06</v>
      </c>
      <c r="H21">
        <f t="shared" si="11"/>
        <v>8.771958581991297E-05</v>
      </c>
      <c r="I21">
        <f t="shared" si="12"/>
        <v>0.0009866373701800854</v>
      </c>
      <c r="J21">
        <f t="shared" si="13"/>
        <v>0.006905259586051617</v>
      </c>
      <c r="K21">
        <f t="shared" si="14"/>
        <v>0.031457704855694386</v>
      </c>
      <c r="L21">
        <f t="shared" si="15"/>
        <v>0.09564104690524788</v>
      </c>
      <c r="M21">
        <f t="shared" si="16"/>
        <v>0.19561911856555542</v>
      </c>
      <c r="N21">
        <f t="shared" si="17"/>
        <v>0.2666176322100123</v>
      </c>
      <c r="O21">
        <f t="shared" si="18"/>
        <v>0.2348579447310023</v>
      </c>
      <c r="P21">
        <f t="shared" si="19"/>
        <v>0.12609738523510075</v>
      </c>
      <c r="Q21">
        <f t="shared" si="20"/>
        <v>0.037157957712412745</v>
      </c>
      <c r="R21">
        <f t="shared" si="21"/>
        <v>0.004566974732052637</v>
      </c>
      <c r="S21">
        <f t="shared" si="22"/>
        <v>0</v>
      </c>
      <c r="T21">
        <f t="shared" si="23"/>
        <v>0</v>
      </c>
      <c r="U21">
        <f t="shared" si="24"/>
        <v>0</v>
      </c>
      <c r="V21">
        <f t="shared" si="25"/>
        <v>0</v>
      </c>
      <c r="W21">
        <f t="shared" si="26"/>
        <v>0</v>
      </c>
      <c r="X21">
        <f t="shared" si="27"/>
        <v>0</v>
      </c>
      <c r="Y21">
        <f t="shared" si="28"/>
        <v>0</v>
      </c>
      <c r="Z21">
        <f t="shared" si="5"/>
        <v>1.0000000134728337</v>
      </c>
    </row>
    <row r="22" spans="1:26" ht="13.5">
      <c r="A22">
        <f t="shared" si="9"/>
        <v>0.7500000000000001</v>
      </c>
      <c r="B22">
        <f t="shared" si="6"/>
        <v>2.855731380958794E-09</v>
      </c>
      <c r="C22">
        <v>2.678345793459386E-08</v>
      </c>
      <c r="D22">
        <v>2.487567973629564E-09</v>
      </c>
      <c r="F22">
        <f t="shared" si="7"/>
        <v>2.462149145944465E-07</v>
      </c>
      <c r="G22">
        <f t="shared" si="10"/>
        <v>8.069267863109877E-06</v>
      </c>
      <c r="H22">
        <f t="shared" si="11"/>
        <v>0.0001366390314555776</v>
      </c>
      <c r="I22">
        <f t="shared" si="12"/>
        <v>0.0013631152025434376</v>
      </c>
      <c r="J22">
        <f t="shared" si="13"/>
        <v>0.008616829958821286</v>
      </c>
      <c r="K22">
        <f t="shared" si="14"/>
        <v>0.03605628829249018</v>
      </c>
      <c r="L22">
        <f t="shared" si="15"/>
        <v>0.10233378029286039</v>
      </c>
      <c r="M22">
        <f t="shared" si="16"/>
        <v>0.1986186027545359</v>
      </c>
      <c r="N22">
        <f t="shared" si="17"/>
        <v>0.2614192685289654</v>
      </c>
      <c r="O22">
        <f t="shared" si="18"/>
        <v>0.22681656262921954</v>
      </c>
      <c r="P22">
        <f t="shared" si="19"/>
        <v>0.12265873872643805</v>
      </c>
      <c r="Q22">
        <f t="shared" si="20"/>
        <v>0.037180702853486874</v>
      </c>
      <c r="R22">
        <f t="shared" si="21"/>
        <v>0.004791153390674755</v>
      </c>
      <c r="S22">
        <f t="shared" si="22"/>
        <v>0</v>
      </c>
      <c r="T22">
        <f t="shared" si="23"/>
        <v>0</v>
      </c>
      <c r="U22">
        <f t="shared" si="24"/>
        <v>0</v>
      </c>
      <c r="V22">
        <f t="shared" si="25"/>
        <v>0</v>
      </c>
      <c r="W22">
        <f t="shared" si="26"/>
        <v>0</v>
      </c>
      <c r="X22">
        <f t="shared" si="27"/>
        <v>0</v>
      </c>
      <c r="Y22">
        <f t="shared" si="28"/>
        <v>0</v>
      </c>
      <c r="Z22">
        <f t="shared" si="5"/>
        <v>1.0000000292710265</v>
      </c>
    </row>
    <row r="23" spans="1:26" ht="13.5">
      <c r="A23">
        <f t="shared" si="9"/>
        <v>0.8000000000000002</v>
      </c>
      <c r="B23">
        <f t="shared" si="6"/>
        <v>6.548955099875491E-09</v>
      </c>
      <c r="C23">
        <v>5.2681969400246005E-08</v>
      </c>
      <c r="D23">
        <v>5.5664176257996615E-09</v>
      </c>
      <c r="F23">
        <f t="shared" si="7"/>
        <v>4.772132793309928E-07</v>
      </c>
      <c r="G23">
        <f t="shared" si="10"/>
        <v>1.3539522957684363E-05</v>
      </c>
      <c r="H23">
        <f t="shared" si="11"/>
        <v>0.00020247306956598557</v>
      </c>
      <c r="I23">
        <f t="shared" si="12"/>
        <v>0.0018151580964326868</v>
      </c>
      <c r="J23">
        <f t="shared" si="13"/>
        <v>0.010476631030580587</v>
      </c>
      <c r="K23">
        <f t="shared" si="14"/>
        <v>0.04063204200208707</v>
      </c>
      <c r="L23">
        <f t="shared" si="15"/>
        <v>0.10846382903261549</v>
      </c>
      <c r="M23">
        <f t="shared" si="16"/>
        <v>0.2009591583306987</v>
      </c>
      <c r="N23">
        <f t="shared" si="17"/>
        <v>0.2564842777797847</v>
      </c>
      <c r="O23">
        <f t="shared" si="18"/>
        <v>0.2195492620951143</v>
      </c>
      <c r="P23">
        <f t="shared" si="19"/>
        <v>0.11937758491744077</v>
      </c>
      <c r="Q23">
        <f t="shared" si="20"/>
        <v>0.0370532607953903</v>
      </c>
      <c r="R23">
        <f t="shared" si="21"/>
        <v>0.004972299565097784</v>
      </c>
      <c r="S23">
        <f t="shared" si="22"/>
        <v>0</v>
      </c>
      <c r="T23">
        <f t="shared" si="23"/>
        <v>0</v>
      </c>
      <c r="U23">
        <f t="shared" si="24"/>
        <v>0</v>
      </c>
      <c r="V23">
        <f>U22*U$3+W22*W$4+V22*(1-V$3-V$4)</f>
        <v>0</v>
      </c>
      <c r="W23">
        <f t="shared" si="26"/>
        <v>0</v>
      </c>
      <c r="X23">
        <f t="shared" si="27"/>
        <v>0</v>
      </c>
      <c r="Y23">
        <f t="shared" si="28"/>
        <v>0</v>
      </c>
      <c r="Z23">
        <f t="shared" si="5"/>
        <v>1.0000000582483874</v>
      </c>
    </row>
    <row r="24" spans="1:26" ht="13.5">
      <c r="A24">
        <f t="shared" si="9"/>
        <v>0.8500000000000002</v>
      </c>
      <c r="B24">
        <f t="shared" si="6"/>
        <v>1.3707154289840382E-08</v>
      </c>
      <c r="C24">
        <v>9.657724033958304E-08</v>
      </c>
      <c r="D24">
        <v>1.1378558070106171E-08</v>
      </c>
      <c r="F24">
        <f t="shared" si="7"/>
        <v>8.61924370491629E-07</v>
      </c>
      <c r="G24">
        <f t="shared" si="10"/>
        <v>2.1514268035130472E-05</v>
      </c>
      <c r="H24">
        <f t="shared" si="11"/>
        <v>0.00028783046076670115</v>
      </c>
      <c r="I24">
        <f t="shared" si="12"/>
        <v>0.002343817189478777</v>
      </c>
      <c r="J24">
        <f t="shared" si="13"/>
        <v>0.01246346860909576</v>
      </c>
      <c r="K24">
        <f t="shared" si="14"/>
        <v>0.045145158963162776</v>
      </c>
      <c r="L24">
        <f t="shared" si="15"/>
        <v>0.11406788834566922</v>
      </c>
      <c r="M24">
        <f t="shared" si="16"/>
        <v>0.20276222304664054</v>
      </c>
      <c r="N24">
        <f t="shared" si="17"/>
        <v>0.2518036204266702</v>
      </c>
      <c r="O24">
        <f t="shared" si="18"/>
        <v>0.21293156463527196</v>
      </c>
      <c r="P24">
        <f t="shared" si="19"/>
        <v>0.11625029783590762</v>
      </c>
      <c r="Q24">
        <f t="shared" si="20"/>
        <v>0.03680744161401165</v>
      </c>
      <c r="R24">
        <f t="shared" si="21"/>
        <v>0.005114298973765426</v>
      </c>
      <c r="S24">
        <f t="shared" si="22"/>
        <v>0</v>
      </c>
      <c r="T24">
        <f t="shared" si="23"/>
        <v>0</v>
      </c>
      <c r="U24">
        <f t="shared" si="24"/>
        <v>0</v>
      </c>
      <c r="V24">
        <f t="shared" si="25"/>
        <v>0</v>
      </c>
      <c r="W24">
        <f t="shared" si="26"/>
        <v>0</v>
      </c>
      <c r="X24">
        <f t="shared" si="27"/>
        <v>0</v>
      </c>
      <c r="Y24">
        <f t="shared" si="28"/>
        <v>0</v>
      </c>
      <c r="Z24">
        <f t="shared" si="5"/>
        <v>1.0000001079557987</v>
      </c>
    </row>
    <row r="25" spans="1:26" ht="13.5">
      <c r="A25">
        <f t="shared" si="9"/>
        <v>0.9000000000000002</v>
      </c>
      <c r="B25">
        <f t="shared" si="6"/>
        <v>2.6636019847214818E-08</v>
      </c>
      <c r="C25">
        <v>1.6703427028924331E-07</v>
      </c>
      <c r="D25">
        <v>2.1612991722230673E-08</v>
      </c>
      <c r="F25">
        <f t="shared" si="7"/>
        <v>1.4685658148734198E-06</v>
      </c>
      <c r="G25">
        <f t="shared" si="10"/>
        <v>3.266378371776068E-05</v>
      </c>
      <c r="H25">
        <f t="shared" si="11"/>
        <v>0.0003951031215853558</v>
      </c>
      <c r="I25">
        <f t="shared" si="12"/>
        <v>0.0029485920412966457</v>
      </c>
      <c r="J25">
        <f t="shared" si="13"/>
        <v>0.014556369456241742</v>
      </c>
      <c r="K25">
        <f t="shared" si="14"/>
        <v>0.04956532810255089</v>
      </c>
      <c r="L25">
        <f t="shared" si="15"/>
        <v>0.11918534024980765</v>
      </c>
      <c r="M25">
        <f t="shared" si="16"/>
        <v>0.20412515101027537</v>
      </c>
      <c r="N25">
        <f t="shared" si="17"/>
        <v>0.24736376283062425</v>
      </c>
      <c r="O25">
        <f t="shared" si="18"/>
        <v>0.20686558757366086</v>
      </c>
      <c r="P25">
        <f t="shared" si="19"/>
        <v>0.11327043915017544</v>
      </c>
      <c r="Q25">
        <f t="shared" si="20"/>
        <v>0.03646893355592838</v>
      </c>
      <c r="R25">
        <f t="shared" si="21"/>
        <v>0.005221233922301517</v>
      </c>
      <c r="S25">
        <f t="shared" si="22"/>
        <v>0</v>
      </c>
      <c r="T25">
        <f t="shared" si="23"/>
        <v>0</v>
      </c>
      <c r="U25">
        <f t="shared" si="24"/>
        <v>0</v>
      </c>
      <c r="V25">
        <f t="shared" si="25"/>
        <v>0</v>
      </c>
      <c r="W25">
        <f t="shared" si="26"/>
        <v>0</v>
      </c>
      <c r="X25">
        <f t="shared" si="27"/>
        <v>0</v>
      </c>
      <c r="Y25">
        <f t="shared" si="28"/>
        <v>0</v>
      </c>
      <c r="Z25">
        <f t="shared" si="5"/>
        <v>1.0000001886472625</v>
      </c>
    </row>
    <row r="26" spans="1:26" ht="13.5">
      <c r="A26">
        <f t="shared" si="9"/>
        <v>0.9500000000000003</v>
      </c>
      <c r="B26">
        <f t="shared" si="6"/>
        <v>4.8664507070316114E-08</v>
      </c>
      <c r="C26">
        <v>2.75090024797415E-07</v>
      </c>
      <c r="D26">
        <v>3.862902987889792E-08</v>
      </c>
      <c r="F26">
        <f t="shared" si="7"/>
        <v>2.382393864736936E-06</v>
      </c>
      <c r="G26">
        <f t="shared" si="10"/>
        <v>4.771105954753824E-05</v>
      </c>
      <c r="H26">
        <f t="shared" si="11"/>
        <v>0.0005264027775773887</v>
      </c>
      <c r="I26">
        <f t="shared" si="12"/>
        <v>0.0036276636784391817</v>
      </c>
      <c r="J26">
        <f t="shared" si="13"/>
        <v>0.016735257614345717</v>
      </c>
      <c r="K26">
        <f t="shared" si="14"/>
        <v>0.05387018679440744</v>
      </c>
      <c r="L26">
        <f t="shared" si="15"/>
        <v>0.12385579636934893</v>
      </c>
      <c r="M26">
        <f t="shared" si="16"/>
        <v>0.20512618649637887</v>
      </c>
      <c r="N26">
        <f t="shared" si="17"/>
        <v>0.2431492694308105</v>
      </c>
      <c r="O26">
        <f t="shared" si="18"/>
        <v>0.20127319148412232</v>
      </c>
      <c r="P26">
        <f t="shared" si="19"/>
        <v>0.11043026964522851</v>
      </c>
      <c r="Q26">
        <f t="shared" si="20"/>
        <v>0.03605847227729187</v>
      </c>
      <c r="R26">
        <f t="shared" si="21"/>
        <v>0.005297161314130573</v>
      </c>
      <c r="S26">
        <f t="shared" si="22"/>
        <v>0</v>
      </c>
      <c r="T26">
        <f t="shared" si="23"/>
        <v>0</v>
      </c>
      <c r="U26">
        <f t="shared" si="24"/>
        <v>0</v>
      </c>
      <c r="V26">
        <f t="shared" si="25"/>
        <v>0</v>
      </c>
      <c r="W26">
        <f t="shared" si="26"/>
        <v>0</v>
      </c>
      <c r="X26">
        <f t="shared" si="27"/>
        <v>0</v>
      </c>
      <c r="Y26">
        <f t="shared" si="28"/>
        <v>0</v>
      </c>
      <c r="Z26">
        <f t="shared" si="5"/>
        <v>1.0000003137190552</v>
      </c>
    </row>
    <row r="27" spans="1:26" ht="13.5">
      <c r="A27">
        <f t="shared" si="9"/>
        <v>1.0000000000000002</v>
      </c>
      <c r="B27">
        <f t="shared" si="6"/>
        <v>8.440041504137016E-08</v>
      </c>
      <c r="C27">
        <v>4.345221718540752E-07</v>
      </c>
      <c r="D27">
        <v>6.55894977593657E-08</v>
      </c>
      <c r="F27">
        <f t="shared" si="7"/>
        <v>3.706517927249921E-06</v>
      </c>
      <c r="G27">
        <f t="shared" si="10"/>
        <v>6.741521629292208E-05</v>
      </c>
      <c r="H27">
        <f t="shared" si="11"/>
        <v>0.0006835183732495676</v>
      </c>
      <c r="I27">
        <f t="shared" si="12"/>
        <v>0.004378138656067538</v>
      </c>
      <c r="J27">
        <f t="shared" si="13"/>
        <v>0.018981394074391412</v>
      </c>
      <c r="K27">
        <f t="shared" si="14"/>
        <v>0.058043884749714204</v>
      </c>
      <c r="L27">
        <f t="shared" si="15"/>
        <v>0.1281175911247639</v>
      </c>
      <c r="M27">
        <f t="shared" si="16"/>
        <v>0.20582843545911655</v>
      </c>
      <c r="N27">
        <f t="shared" si="17"/>
        <v>0.23914428118113437</v>
      </c>
      <c r="O27">
        <f t="shared" si="18"/>
        <v>0.19609115214043044</v>
      </c>
      <c r="P27">
        <f t="shared" si="19"/>
        <v>0.10772162469449995</v>
      </c>
      <c r="Q27">
        <f t="shared" si="20"/>
        <v>0.03559280438580361</v>
      </c>
      <c r="R27">
        <f t="shared" si="21"/>
        <v>0.005345969026193867</v>
      </c>
      <c r="S27">
        <f t="shared" si="22"/>
        <v>0</v>
      </c>
      <c r="T27">
        <f t="shared" si="23"/>
        <v>0</v>
      </c>
      <c r="U27">
        <f t="shared" si="24"/>
        <v>0</v>
      </c>
      <c r="V27">
        <f t="shared" si="25"/>
        <v>0</v>
      </c>
      <c r="W27">
        <f t="shared" si="26"/>
        <v>0</v>
      </c>
      <c r="X27">
        <f t="shared" si="27"/>
        <v>0</v>
      </c>
      <c r="Y27">
        <f t="shared" si="28"/>
        <v>0</v>
      </c>
      <c r="Z27">
        <f t="shared" si="5"/>
        <v>1.00000050011167</v>
      </c>
    </row>
    <row r="28" spans="1:26" ht="13.5">
      <c r="A28">
        <f t="shared" si="9"/>
        <v>1.0500000000000003</v>
      </c>
      <c r="B28">
        <f t="shared" si="6"/>
        <v>1.3999818395011898E-07</v>
      </c>
      <c r="C28">
        <v>6.620708523965536E-07</v>
      </c>
      <c r="D28">
        <v>1.0658986328271052E-07</v>
      </c>
      <c r="F28">
        <f t="shared" si="7"/>
        <v>5.562181109311337E-06</v>
      </c>
      <c r="G28">
        <f t="shared" si="10"/>
        <v>9.255444524207174E-05</v>
      </c>
      <c r="H28">
        <f t="shared" si="11"/>
        <v>0.0008678923247197824</v>
      </c>
      <c r="I28">
        <f t="shared" si="12"/>
        <v>0.005196286291230481</v>
      </c>
      <c r="J28">
        <f t="shared" si="13"/>
        <v>0.02127763221789327</v>
      </c>
      <c r="K28">
        <f t="shared" si="14"/>
        <v>0.06207581369905929</v>
      </c>
      <c r="L28">
        <f t="shared" si="15"/>
        <v>0.13200691714237744</v>
      </c>
      <c r="M28">
        <f t="shared" si="16"/>
        <v>0.20628300468566424</v>
      </c>
      <c r="N28">
        <f t="shared" si="17"/>
        <v>0.23533333428235537</v>
      </c>
      <c r="O28">
        <f t="shared" si="18"/>
        <v>0.19126769628972817</v>
      </c>
      <c r="P28">
        <f t="shared" si="19"/>
        <v>0.10513640846168688</v>
      </c>
      <c r="Q28">
        <f t="shared" si="20"/>
        <v>0.03508546878309016</v>
      </c>
      <c r="R28">
        <f t="shared" si="21"/>
        <v>0.005371289197660172</v>
      </c>
      <c r="S28">
        <f t="shared" si="22"/>
        <v>0</v>
      </c>
      <c r="T28">
        <f t="shared" si="23"/>
        <v>0</v>
      </c>
      <c r="U28">
        <f t="shared" si="24"/>
        <v>0</v>
      </c>
      <c r="V28">
        <f t="shared" si="25"/>
        <v>0</v>
      </c>
      <c r="W28">
        <f t="shared" si="26"/>
        <v>0</v>
      </c>
      <c r="X28">
        <f t="shared" si="27"/>
        <v>0</v>
      </c>
      <c r="Y28">
        <f t="shared" si="28"/>
        <v>0</v>
      </c>
      <c r="Z28">
        <f t="shared" si="5"/>
        <v>1.0000007686607164</v>
      </c>
    </row>
    <row r="29" spans="1:26" ht="13.5">
      <c r="A29">
        <f t="shared" si="9"/>
        <v>1.1000000000000003</v>
      </c>
      <c r="B29">
        <f t="shared" si="6"/>
        <v>2.2343090058978903E-07</v>
      </c>
      <c r="C29">
        <v>9.776080038649023E-07</v>
      </c>
      <c r="D29">
        <v>1.6677859484388844E-07</v>
      </c>
      <c r="F29">
        <f t="shared" si="7"/>
        <v>8.088516316654478E-06</v>
      </c>
      <c r="G29">
        <f t="shared" si="10"/>
        <v>0.00012390933744216518</v>
      </c>
      <c r="H29">
        <f t="shared" si="11"/>
        <v>0.0010806129177155514</v>
      </c>
      <c r="I29">
        <f t="shared" si="12"/>
        <v>0.006077757688241889</v>
      </c>
      <c r="J29">
        <f t="shared" si="13"/>
        <v>0.023608535578888028</v>
      </c>
      <c r="K29">
        <f t="shared" si="14"/>
        <v>0.06595951954948169</v>
      </c>
      <c r="L29">
        <f t="shared" si="15"/>
        <v>0.1355573855431591</v>
      </c>
      <c r="M29">
        <f t="shared" si="16"/>
        <v>0.2065314700828857</v>
      </c>
      <c r="N29">
        <f t="shared" si="17"/>
        <v>0.2317017889808511</v>
      </c>
      <c r="O29">
        <f t="shared" si="18"/>
        <v>0.18675997210612966</v>
      </c>
      <c r="P29">
        <f t="shared" si="19"/>
        <v>0.10266686020280161</v>
      </c>
      <c r="Q29">
        <f t="shared" si="20"/>
        <v>0.03454742419757774</v>
      </c>
      <c r="R29">
        <f t="shared" si="21"/>
        <v>0.0053764518676091425</v>
      </c>
      <c r="S29">
        <f t="shared" si="22"/>
        <v>0</v>
      </c>
      <c r="T29">
        <f t="shared" si="23"/>
        <v>0</v>
      </c>
      <c r="U29">
        <f t="shared" si="24"/>
        <v>0</v>
      </c>
      <c r="V29">
        <f t="shared" si="25"/>
        <v>0</v>
      </c>
      <c r="W29">
        <f t="shared" si="26"/>
        <v>0</v>
      </c>
      <c r="X29">
        <f t="shared" si="27"/>
        <v>0</v>
      </c>
      <c r="Y29">
        <f t="shared" si="28"/>
        <v>0</v>
      </c>
      <c r="Z29">
        <f t="shared" si="5"/>
        <v>1.0000011443865993</v>
      </c>
    </row>
    <row r="30" spans="1:26" ht="13.5">
      <c r="A30">
        <f t="shared" si="9"/>
        <v>1.1500000000000004</v>
      </c>
      <c r="B30">
        <f t="shared" si="6"/>
        <v>3.447586453396062E-07</v>
      </c>
      <c r="C30">
        <v>1.404251585775783E-06</v>
      </c>
      <c r="D30">
        <v>2.5246481206321477E-07</v>
      </c>
      <c r="F30">
        <f t="shared" si="7"/>
        <v>1.1441813205669981E-05</v>
      </c>
      <c r="G30">
        <f t="shared" si="10"/>
        <v>0.0001622472805462806</v>
      </c>
      <c r="H30">
        <f t="shared" si="11"/>
        <v>0.0013224198424435177</v>
      </c>
      <c r="I30">
        <f t="shared" si="12"/>
        <v>0.007017780172250875</v>
      </c>
      <c r="J30">
        <f t="shared" si="13"/>
        <v>0.025960396803977746</v>
      </c>
      <c r="K30">
        <f t="shared" si="14"/>
        <v>0.06969179227725328</v>
      </c>
      <c r="L30">
        <f t="shared" si="15"/>
        <v>0.13879986054173757</v>
      </c>
      <c r="M30">
        <f t="shared" si="16"/>
        <v>0.20660781365909744</v>
      </c>
      <c r="N30">
        <f t="shared" si="17"/>
        <v>0.22823602928436762</v>
      </c>
      <c r="O30">
        <f t="shared" si="18"/>
        <v>0.18253217132398936</v>
      </c>
      <c r="P30">
        <f t="shared" si="19"/>
        <v>0.10030568522170896</v>
      </c>
      <c r="Q30">
        <f t="shared" si="20"/>
        <v>0.033987550541424286</v>
      </c>
      <c r="R30">
        <f t="shared" si="21"/>
        <v>0.005364466479352692</v>
      </c>
      <c r="S30">
        <f t="shared" si="22"/>
        <v>0</v>
      </c>
      <c r="T30">
        <f t="shared" si="23"/>
        <v>0</v>
      </c>
      <c r="U30">
        <f t="shared" si="24"/>
        <v>0</v>
      </c>
      <c r="V30">
        <f t="shared" si="25"/>
        <v>0</v>
      </c>
      <c r="W30">
        <f t="shared" si="26"/>
        <v>0</v>
      </c>
      <c r="X30">
        <f t="shared" si="27"/>
        <v>0</v>
      </c>
      <c r="Y30">
        <f t="shared" si="28"/>
        <v>0</v>
      </c>
      <c r="Z30">
        <f t="shared" si="5"/>
        <v>1.0000016567163985</v>
      </c>
    </row>
    <row r="31" spans="1:26" ht="13.5">
      <c r="A31">
        <f t="shared" si="9"/>
        <v>1.2000000000000004</v>
      </c>
      <c r="B31">
        <f t="shared" si="6"/>
        <v>5.163858434246559E-07</v>
      </c>
      <c r="C31">
        <v>1.968424493555725E-06</v>
      </c>
      <c r="D31">
        <v>3.712101586974631E-07</v>
      </c>
      <c r="F31">
        <f t="shared" si="7"/>
        <v>1.579435002780325E-05</v>
      </c>
      <c r="G31">
        <f t="shared" si="10"/>
        <v>0.00020830840900597512</v>
      </c>
      <c r="H31">
        <f t="shared" si="11"/>
        <v>0.0015937198721153937</v>
      </c>
      <c r="I31">
        <f t="shared" si="12"/>
        <v>0.00801132439489484</v>
      </c>
      <c r="J31">
        <f t="shared" si="13"/>
        <v>0.02832118888373701</v>
      </c>
      <c r="K31">
        <f t="shared" si="14"/>
        <v>0.07327191782046912</v>
      </c>
      <c r="L31">
        <f t="shared" si="15"/>
        <v>0.14176246565617598</v>
      </c>
      <c r="M31">
        <f t="shared" si="16"/>
        <v>0.2065399439643681</v>
      </c>
      <c r="N31">
        <f t="shared" si="17"/>
        <v>0.22492352975989308</v>
      </c>
      <c r="O31">
        <f t="shared" si="18"/>
        <v>0.17855411347326683</v>
      </c>
      <c r="P31">
        <f t="shared" si="19"/>
        <v>0.09804610641968856</v>
      </c>
      <c r="Q31">
        <f t="shared" si="20"/>
        <v>0.03341304857839296</v>
      </c>
      <c r="R31">
        <f t="shared" si="21"/>
        <v>0.005338022032121645</v>
      </c>
      <c r="S31">
        <f t="shared" si="22"/>
        <v>0</v>
      </c>
      <c r="T31">
        <f t="shared" si="23"/>
        <v>0</v>
      </c>
      <c r="U31">
        <f t="shared" si="24"/>
        <v>0</v>
      </c>
      <c r="V31">
        <f t="shared" si="25"/>
        <v>0</v>
      </c>
      <c r="W31">
        <f t="shared" si="26"/>
        <v>0</v>
      </c>
      <c r="X31">
        <f t="shared" si="27"/>
        <v>0</v>
      </c>
      <c r="Y31">
        <f t="shared" si="28"/>
        <v>0</v>
      </c>
      <c r="Z31">
        <f t="shared" si="5"/>
        <v>1.0000023396346531</v>
      </c>
    </row>
    <row r="32" spans="1:26" ht="13.5">
      <c r="A32">
        <f t="shared" si="9"/>
        <v>1.2500000000000004</v>
      </c>
      <c r="B32">
        <f t="shared" si="6"/>
        <v>7.533010938417046E-07</v>
      </c>
      <c r="C32">
        <v>2.6998599388457106E-06</v>
      </c>
      <c r="D32">
        <v>5.319027167239858E-07</v>
      </c>
      <c r="F32">
        <f t="shared" si="7"/>
        <v>2.1332856546731355E-05</v>
      </c>
      <c r="G32">
        <f t="shared" si="10"/>
        <v>0.00026279341898649403</v>
      </c>
      <c r="H32">
        <f t="shared" si="11"/>
        <v>0.0018946099136505656</v>
      </c>
      <c r="I32">
        <f t="shared" si="12"/>
        <v>0.009053243892349544</v>
      </c>
      <c r="J32">
        <f t="shared" si="13"/>
        <v>0.030680472628465787</v>
      </c>
      <c r="K32">
        <f t="shared" si="14"/>
        <v>0.07670107162774982</v>
      </c>
      <c r="L32">
        <f t="shared" si="15"/>
        <v>0.14447069251525246</v>
      </c>
      <c r="M32">
        <f t="shared" si="16"/>
        <v>0.20635089170369114</v>
      </c>
      <c r="N32">
        <f t="shared" si="17"/>
        <v>0.22175284698134395</v>
      </c>
      <c r="O32">
        <f t="shared" si="18"/>
        <v>0.17480016317942076</v>
      </c>
      <c r="P32">
        <f t="shared" si="19"/>
        <v>0.09588187026196282</v>
      </c>
      <c r="Q32">
        <f t="shared" si="20"/>
        <v>0.03282975852627703</v>
      </c>
      <c r="R32">
        <f t="shared" si="21"/>
        <v>0.005299499193209713</v>
      </c>
      <c r="S32">
        <f t="shared" si="22"/>
        <v>0</v>
      </c>
      <c r="T32">
        <f t="shared" si="23"/>
        <v>0</v>
      </c>
      <c r="U32">
        <f t="shared" si="24"/>
        <v>0</v>
      </c>
      <c r="V32">
        <f t="shared" si="25"/>
        <v>0</v>
      </c>
      <c r="W32">
        <f t="shared" si="26"/>
        <v>0</v>
      </c>
      <c r="X32">
        <f t="shared" si="27"/>
        <v>0</v>
      </c>
      <c r="Y32">
        <f t="shared" si="28"/>
        <v>0</v>
      </c>
      <c r="Z32">
        <f t="shared" si="5"/>
        <v>1.0000032317626562</v>
      </c>
    </row>
    <row r="33" spans="1:26" ht="13.5">
      <c r="A33">
        <f t="shared" si="9"/>
        <v>1.3000000000000005</v>
      </c>
      <c r="B33">
        <f t="shared" si="6"/>
        <v>1.073293942042675E-06</v>
      </c>
      <c r="C33">
        <v>3.6315566163864984E-06</v>
      </c>
      <c r="D33">
        <v>7.448116341991138E-07</v>
      </c>
      <c r="F33">
        <f t="shared" si="7"/>
        <v>2.8256680571723267E-05</v>
      </c>
      <c r="G33">
        <f t="shared" si="10"/>
        <v>0.0003263534101833194</v>
      </c>
      <c r="H33">
        <f t="shared" si="11"/>
        <v>0.0022249049955977273</v>
      </c>
      <c r="I33">
        <f t="shared" si="12"/>
        <v>0.01013838849915584</v>
      </c>
      <c r="J33">
        <f t="shared" si="13"/>
        <v>0.03302927831529322</v>
      </c>
      <c r="K33">
        <f t="shared" si="14"/>
        <v>0.0799818326372867</v>
      </c>
      <c r="L33">
        <f t="shared" si="15"/>
        <v>0.1469475666124061</v>
      </c>
      <c r="M33">
        <f t="shared" si="16"/>
        <v>0.20605975258546202</v>
      </c>
      <c r="N33">
        <f t="shared" si="17"/>
        <v>0.2187135700578238</v>
      </c>
      <c r="O33">
        <f t="shared" si="18"/>
        <v>0.17124839128559594</v>
      </c>
      <c r="P33">
        <f t="shared" si="19"/>
        <v>0.09380722757751742</v>
      </c>
      <c r="Q33">
        <f t="shared" si="20"/>
        <v>0.032242414442842704</v>
      </c>
      <c r="R33">
        <f t="shared" si="21"/>
        <v>0.005250989606322129</v>
      </c>
      <c r="S33">
        <f t="shared" si="22"/>
        <v>0</v>
      </c>
      <c r="T33">
        <f t="shared" si="23"/>
        <v>0</v>
      </c>
      <c r="U33">
        <f t="shared" si="24"/>
        <v>0</v>
      </c>
      <c r="V33">
        <f t="shared" si="25"/>
        <v>0</v>
      </c>
      <c r="W33">
        <f t="shared" si="26"/>
        <v>0</v>
      </c>
      <c r="X33">
        <f t="shared" si="27"/>
        <v>0</v>
      </c>
      <c r="Y33">
        <f t="shared" si="28"/>
        <v>0</v>
      </c>
      <c r="Z33">
        <f t="shared" si="5"/>
        <v>1.0000043763682513</v>
      </c>
    </row>
    <row r="34" spans="1:26" ht="13.5">
      <c r="A34">
        <f t="shared" si="9"/>
        <v>1.3500000000000005</v>
      </c>
      <c r="B34">
        <f t="shared" si="6"/>
        <v>1.497144150618524E-06</v>
      </c>
      <c r="C34">
        <v>4.7996880961225445E-06</v>
      </c>
      <c r="D34">
        <v>1.0216219154648717E-06</v>
      </c>
      <c r="F34">
        <f t="shared" si="7"/>
        <v>3.6775732251495305E-05</v>
      </c>
      <c r="G34">
        <f t="shared" si="10"/>
        <v>0.00039958179553678666</v>
      </c>
      <c r="H34">
        <f t="shared" si="11"/>
        <v>0.0025841691436354333</v>
      </c>
      <c r="I34">
        <f t="shared" si="12"/>
        <v>0.011261693972599286</v>
      </c>
      <c r="J34">
        <f t="shared" si="13"/>
        <v>0.03535997451239673</v>
      </c>
      <c r="K34">
        <f t="shared" si="14"/>
        <v>0.08311779759884777</v>
      </c>
      <c r="L34">
        <f t="shared" si="15"/>
        <v>0.14921384036097138</v>
      </c>
      <c r="M34">
        <f t="shared" si="16"/>
        <v>0.20568243346876924</v>
      </c>
      <c r="N34">
        <f t="shared" si="17"/>
        <v>0.21579625074619904</v>
      </c>
      <c r="O34">
        <f t="shared" si="18"/>
        <v>0.16787991710183137</v>
      </c>
      <c r="P34">
        <f t="shared" si="19"/>
        <v>0.09181690145659496</v>
      </c>
      <c r="Q34">
        <f t="shared" si="20"/>
        <v>0.03165484789984201</v>
      </c>
      <c r="R34">
        <f t="shared" si="21"/>
        <v>0.005194319066374594</v>
      </c>
      <c r="S34">
        <f t="shared" si="22"/>
        <v>0</v>
      </c>
      <c r="T34">
        <f t="shared" si="23"/>
        <v>0</v>
      </c>
      <c r="U34">
        <f t="shared" si="24"/>
        <v>0</v>
      </c>
      <c r="V34">
        <f t="shared" si="25"/>
        <v>0</v>
      </c>
      <c r="W34">
        <f t="shared" si="26"/>
        <v>0</v>
      </c>
      <c r="X34">
        <f t="shared" si="27"/>
        <v>0</v>
      </c>
      <c r="Y34">
        <f t="shared" si="28"/>
        <v>0</v>
      </c>
      <c r="Z34">
        <f t="shared" si="5"/>
        <v>1.0000058213100123</v>
      </c>
    </row>
    <row r="35" spans="1:26" ht="13.5">
      <c r="A35">
        <f t="shared" si="9"/>
        <v>1.4000000000000006</v>
      </c>
      <c r="B35">
        <f t="shared" si="6"/>
        <v>2.048780134390954E-06</v>
      </c>
      <c r="C35">
        <v>6.243471619683774E-06</v>
      </c>
      <c r="D35">
        <v>1.3754494957838954E-06</v>
      </c>
      <c r="F35">
        <f t="shared" si="7"/>
        <v>4.710827816628162E-05</v>
      </c>
      <c r="G35">
        <f t="shared" si="10"/>
        <v>0.00048300822634729913</v>
      </c>
      <c r="H35">
        <f t="shared" si="11"/>
        <v>0.002971747483509662</v>
      </c>
      <c r="I35">
        <f t="shared" si="12"/>
        <v>0.012418250650911806</v>
      </c>
      <c r="J35">
        <f t="shared" si="13"/>
        <v>0.037666133214157536</v>
      </c>
      <c r="K35">
        <f t="shared" si="14"/>
        <v>0.08611327775621413</v>
      </c>
      <c r="L35">
        <f t="shared" si="15"/>
        <v>0.1512881946492987</v>
      </c>
      <c r="M35">
        <f t="shared" si="16"/>
        <v>0.20523224519427888</v>
      </c>
      <c r="N35">
        <f t="shared" si="17"/>
        <v>0.2129923252404559</v>
      </c>
      <c r="O35">
        <f t="shared" si="18"/>
        <v>0.1646783870614154</v>
      </c>
      <c r="P35">
        <f t="shared" si="19"/>
        <v>0.08990604954075299</v>
      </c>
      <c r="Q35">
        <f t="shared" si="20"/>
        <v>0.03107015163893096</v>
      </c>
      <c r="R35">
        <f t="shared" si="21"/>
        <v>0.005131072285426809</v>
      </c>
      <c r="S35">
        <f t="shared" si="22"/>
        <v>0</v>
      </c>
      <c r="T35">
        <f t="shared" si="23"/>
        <v>0</v>
      </c>
      <c r="U35">
        <f t="shared" si="24"/>
        <v>0</v>
      </c>
      <c r="V35">
        <f t="shared" si="25"/>
        <v>0</v>
      </c>
      <c r="W35">
        <f t="shared" si="26"/>
        <v>0</v>
      </c>
      <c r="X35">
        <f t="shared" si="27"/>
        <v>0</v>
      </c>
      <c r="Y35">
        <f t="shared" si="28"/>
        <v>0</v>
      </c>
      <c r="Z35">
        <f t="shared" si="5"/>
        <v>1.0000076189211162</v>
      </c>
    </row>
    <row r="36" spans="1:26" ht="13.5">
      <c r="A36">
        <f t="shared" si="9"/>
        <v>1.4500000000000006</v>
      </c>
      <c r="B36">
        <f t="shared" si="6"/>
        <v>2.7554043068851783E-06</v>
      </c>
      <c r="C36">
        <v>8.005001897425793E-06</v>
      </c>
      <c r="D36">
        <v>1.820837281826282E-06</v>
      </c>
      <c r="F36">
        <f t="shared" si="7"/>
        <v>5.9478652439217916E-05</v>
      </c>
      <c r="G36">
        <f t="shared" si="10"/>
        <v>0.0005770944122107019</v>
      </c>
      <c r="H36">
        <f t="shared" si="11"/>
        <v>0.0033867982769923122</v>
      </c>
      <c r="I36">
        <f t="shared" si="12"/>
        <v>0.013603354105600077</v>
      </c>
      <c r="J36">
        <f t="shared" si="13"/>
        <v>0.0399423974583213</v>
      </c>
      <c r="K36">
        <f t="shared" si="14"/>
        <v>0.08897306235334451</v>
      </c>
      <c r="L36">
        <f t="shared" si="15"/>
        <v>0.15318743736066193</v>
      </c>
      <c r="M36">
        <f t="shared" si="16"/>
        <v>0.20472037559717543</v>
      </c>
      <c r="N36">
        <f t="shared" si="17"/>
        <v>0.21029403463999352</v>
      </c>
      <c r="O36">
        <f t="shared" si="18"/>
        <v>0.16162955741846224</v>
      </c>
      <c r="P36">
        <f t="shared" si="19"/>
        <v>0.08807022496640105</v>
      </c>
      <c r="Q36">
        <f t="shared" si="20"/>
        <v>0.030490811615155104</v>
      </c>
      <c r="R36">
        <f t="shared" si="21"/>
        <v>0.005062617738936509</v>
      </c>
      <c r="S36">
        <f t="shared" si="22"/>
        <v>0</v>
      </c>
      <c r="T36">
        <f t="shared" si="23"/>
        <v>0</v>
      </c>
      <c r="U36">
        <f t="shared" si="24"/>
        <v>0</v>
      </c>
      <c r="V36">
        <f t="shared" si="25"/>
        <v>0</v>
      </c>
      <c r="W36">
        <f t="shared" si="26"/>
        <v>0</v>
      </c>
      <c r="X36">
        <f t="shared" si="27"/>
        <v>0</v>
      </c>
      <c r="Y36">
        <f t="shared" si="28"/>
        <v>0</v>
      </c>
      <c r="Z36">
        <f t="shared" si="5"/>
        <v>1.00000982583918</v>
      </c>
    </row>
    <row r="37" spans="1:26" ht="13.5">
      <c r="A37">
        <f t="shared" si="9"/>
        <v>1.5000000000000007</v>
      </c>
      <c r="B37">
        <f t="shared" si="6"/>
        <v>3.6475840934734468E-06</v>
      </c>
      <c r="C37">
        <v>1.0129055652699123E-05</v>
      </c>
      <c r="D37">
        <v>2.3737332827754757E-06</v>
      </c>
      <c r="F37">
        <f t="shared" si="7"/>
        <v>7.411494544577416E-05</v>
      </c>
      <c r="G37">
        <f t="shared" si="10"/>
        <v>0.0006822316692106227</v>
      </c>
      <c r="H37">
        <f t="shared" si="11"/>
        <v>0.0038283239227608276</v>
      </c>
      <c r="I37">
        <f t="shared" si="12"/>
        <v>0.014812540669908588</v>
      </c>
      <c r="J37">
        <f t="shared" si="13"/>
        <v>0.042184355384420086</v>
      </c>
      <c r="K37">
        <f t="shared" si="14"/>
        <v>0.09170223586314397</v>
      </c>
      <c r="L37">
        <f t="shared" si="15"/>
        <v>0.15492669213368515</v>
      </c>
      <c r="M37">
        <f t="shared" si="16"/>
        <v>0.20415626856506547</v>
      </c>
      <c r="N37">
        <f t="shared" si="17"/>
        <v>0.20769434801848188</v>
      </c>
      <c r="O37">
        <f t="shared" si="18"/>
        <v>0.15872095723636384</v>
      </c>
      <c r="P37">
        <f t="shared" si="19"/>
        <v>0.0863053383709054</v>
      </c>
      <c r="Q37">
        <f t="shared" si="20"/>
        <v>0.029918814008217214</v>
      </c>
      <c r="R37">
        <f t="shared" si="21"/>
        <v>0.0049901316282985435</v>
      </c>
      <c r="S37">
        <f t="shared" si="22"/>
        <v>0</v>
      </c>
      <c r="T37">
        <f t="shared" si="23"/>
        <v>0</v>
      </c>
      <c r="U37">
        <f t="shared" si="24"/>
        <v>0</v>
      </c>
      <c r="V37">
        <f t="shared" si="25"/>
        <v>0</v>
      </c>
      <c r="W37">
        <f t="shared" si="26"/>
        <v>0</v>
      </c>
      <c r="X37">
        <f t="shared" si="27"/>
        <v>0</v>
      </c>
      <c r="Y37">
        <f t="shared" si="28"/>
        <v>0</v>
      </c>
      <c r="Z37">
        <f t="shared" si="5"/>
        <v>1.0000125027889362</v>
      </c>
    </row>
    <row r="38" spans="1:26" ht="13.5">
      <c r="A38">
        <f t="shared" si="9"/>
        <v>1.5500000000000007</v>
      </c>
      <c r="B38">
        <f t="shared" si="6"/>
        <v>4.7593082751600595E-06</v>
      </c>
      <c r="C38">
        <v>1.2662872598993395E-05</v>
      </c>
      <c r="D38">
        <v>3.0514522892517555E-06</v>
      </c>
      <c r="F38">
        <f t="shared" si="7"/>
        <v>9.124672297703299E-05</v>
      </c>
      <c r="G38">
        <f t="shared" si="10"/>
        <v>0.0007987400022153302</v>
      </c>
      <c r="H38">
        <f t="shared" si="11"/>
        <v>0.004295200234030628</v>
      </c>
      <c r="I38">
        <f t="shared" si="12"/>
        <v>0.01604161051746087</v>
      </c>
      <c r="J38">
        <f t="shared" si="13"/>
        <v>0.0443884230801213</v>
      </c>
      <c r="K38">
        <f t="shared" si="14"/>
        <v>0.09430603808230985</v>
      </c>
      <c r="L38">
        <f t="shared" si="15"/>
        <v>0.15651957377904926</v>
      </c>
      <c r="M38">
        <f t="shared" si="16"/>
        <v>0.20354792913728306</v>
      </c>
      <c r="N38">
        <f t="shared" si="17"/>
        <v>0.2051868901562846</v>
      </c>
      <c r="O38">
        <f t="shared" si="18"/>
        <v>0.15594161401104473</v>
      </c>
      <c r="P38">
        <f t="shared" si="19"/>
        <v>0.08460762224351259</v>
      </c>
      <c r="Q38">
        <f t="shared" si="20"/>
        <v>0.029355732344409614</v>
      </c>
      <c r="R38">
        <f t="shared" si="21"/>
        <v>0.0049146203810268435</v>
      </c>
      <c r="S38">
        <f t="shared" si="22"/>
        <v>0</v>
      </c>
      <c r="T38">
        <f t="shared" si="23"/>
        <v>0</v>
      </c>
      <c r="U38">
        <f t="shared" si="24"/>
        <v>0</v>
      </c>
      <c r="V38">
        <f t="shared" si="25"/>
        <v>0</v>
      </c>
      <c r="W38">
        <f t="shared" si="26"/>
        <v>0</v>
      </c>
      <c r="X38">
        <f t="shared" si="27"/>
        <v>0</v>
      </c>
      <c r="Y38">
        <f t="shared" si="28"/>
        <v>0</v>
      </c>
      <c r="Z38">
        <f t="shared" si="5"/>
        <v>1.0000157143248891</v>
      </c>
    </row>
    <row r="39" spans="1:26" ht="13.5">
      <c r="A39">
        <f t="shared" si="9"/>
        <v>1.6000000000000008</v>
      </c>
      <c r="B39">
        <f t="shared" si="6"/>
        <v>6.128009119815554E-06</v>
      </c>
      <c r="C39">
        <v>1.56559183134461E-05</v>
      </c>
      <c r="D39">
        <v>3.872622788348146E-06</v>
      </c>
      <c r="F39">
        <f t="shared" si="7"/>
        <v>0.00011110282050952642</v>
      </c>
      <c r="G39">
        <f t="shared" si="10"/>
        <v>0.0009268685142477163</v>
      </c>
      <c r="H39">
        <f t="shared" si="11"/>
        <v>0.004786203537116448</v>
      </c>
      <c r="I39">
        <f t="shared" si="12"/>
        <v>0.017286640688403136</v>
      </c>
      <c r="J39">
        <f t="shared" si="13"/>
        <v>0.04655173741507944</v>
      </c>
      <c r="K39">
        <f t="shared" si="14"/>
        <v>0.09678975821107175</v>
      </c>
      <c r="L39">
        <f t="shared" si="15"/>
        <v>0.15797834878056544</v>
      </c>
      <c r="M39">
        <f t="shared" si="16"/>
        <v>0.20290217014497938</v>
      </c>
      <c r="N39">
        <f t="shared" si="17"/>
        <v>0.2027658748865056</v>
      </c>
      <c r="O39">
        <f t="shared" si="18"/>
        <v>0.15328182864280487</v>
      </c>
      <c r="P39">
        <f t="shared" si="19"/>
        <v>0.0829735982227619</v>
      </c>
      <c r="Q39">
        <f t="shared" si="20"/>
        <v>0.028802798749777023</v>
      </c>
      <c r="R39">
        <f t="shared" si="21"/>
        <v>0.004836941377058898</v>
      </c>
      <c r="S39">
        <f t="shared" si="22"/>
        <v>0</v>
      </c>
      <c r="T39">
        <f t="shared" si="23"/>
        <v>0</v>
      </c>
      <c r="U39">
        <f t="shared" si="24"/>
        <v>0</v>
      </c>
      <c r="V39">
        <f t="shared" si="25"/>
        <v>0</v>
      </c>
      <c r="W39">
        <f t="shared" si="26"/>
        <v>0</v>
      </c>
      <c r="X39">
        <f t="shared" si="27"/>
        <v>0</v>
      </c>
      <c r="Y39">
        <f t="shared" si="28"/>
        <v>0</v>
      </c>
      <c r="Z39">
        <f aca="true" t="shared" si="29" ref="Z39:Z70">SUM(B39:Y39)</f>
        <v>1.0000195285411027</v>
      </c>
    </row>
    <row r="40" spans="1:26" ht="13.5">
      <c r="A40">
        <f t="shared" si="9"/>
        <v>1.6500000000000008</v>
      </c>
      <c r="B40">
        <f aca="true" t="shared" si="30" ref="B40:B71">F39*F$4+B39</f>
        <v>7.79455142745845E-06</v>
      </c>
      <c r="C40">
        <v>1.9159634131249475E-05</v>
      </c>
      <c r="D40">
        <v>4.857120944972502E-06</v>
      </c>
      <c r="F40">
        <f aca="true" t="shared" si="31" ref="F40:F71">B39*B$3+G39*G$4+F39*(1-F$3-F$4)</f>
        <v>0.0001339092490140292</v>
      </c>
      <c r="G40">
        <f t="shared" si="10"/>
        <v>0.0010667969343221863</v>
      </c>
      <c r="H40">
        <f t="shared" si="11"/>
        <v>0.005300035322250287</v>
      </c>
      <c r="I40">
        <f t="shared" si="12"/>
        <v>0.01854399015655736</v>
      </c>
      <c r="J40">
        <f t="shared" si="13"/>
        <v>0.04867205926839327</v>
      </c>
      <c r="K40">
        <f t="shared" si="14"/>
        <v>0.09915865572338008</v>
      </c>
      <c r="L40">
        <f t="shared" si="15"/>
        <v>0.15931408056620677</v>
      </c>
      <c r="M40">
        <f t="shared" si="16"/>
        <v>0.20222481244472157</v>
      </c>
      <c r="N40">
        <f t="shared" si="17"/>
        <v>0.20042604434796052</v>
      </c>
      <c r="O40">
        <f t="shared" si="18"/>
        <v>0.150732989644715</v>
      </c>
      <c r="P40">
        <f t="shared" si="19"/>
        <v>0.08140004753692451</v>
      </c>
      <c r="Q40">
        <f t="shared" si="20"/>
        <v>0.02826096248310224</v>
      </c>
      <c r="R40">
        <f t="shared" si="21"/>
        <v>0.004757821771025723</v>
      </c>
      <c r="S40">
        <f t="shared" si="22"/>
        <v>0</v>
      </c>
      <c r="T40">
        <f t="shared" si="23"/>
        <v>0</v>
      </c>
      <c r="U40">
        <f t="shared" si="24"/>
        <v>0</v>
      </c>
      <c r="V40">
        <f t="shared" si="25"/>
        <v>0</v>
      </c>
      <c r="W40">
        <f t="shared" si="26"/>
        <v>0</v>
      </c>
      <c r="X40">
        <f t="shared" si="27"/>
        <v>0</v>
      </c>
      <c r="Y40">
        <f t="shared" si="28"/>
        <v>0</v>
      </c>
      <c r="Z40">
        <f t="shared" si="29"/>
        <v>1.0000240167550773</v>
      </c>
    </row>
    <row r="41" spans="1:26" ht="13.5">
      <c r="A41">
        <f t="shared" si="9"/>
        <v>1.7000000000000008</v>
      </c>
      <c r="B41">
        <f t="shared" si="30"/>
        <v>9.803190162668888E-06</v>
      </c>
      <c r="C41">
        <v>2.3227178767481368E-05</v>
      </c>
      <c r="D41">
        <v>6.025993545637724E-06</v>
      </c>
      <c r="F41">
        <f t="shared" si="31"/>
        <v>0.00015988724083806346</v>
      </c>
      <c r="G41">
        <f t="shared" si="10"/>
        <v>0.0012186380618764842</v>
      </c>
      <c r="H41">
        <f t="shared" si="11"/>
        <v>0.005835344324361415</v>
      </c>
      <c r="I41">
        <f t="shared" si="12"/>
        <v>0.019810298727372024</v>
      </c>
      <c r="J41">
        <f t="shared" si="13"/>
        <v>0.05074768702561881</v>
      </c>
      <c r="K41">
        <f t="shared" si="14"/>
        <v>0.10141790224361201</v>
      </c>
      <c r="L41">
        <f t="shared" si="15"/>
        <v>0.16053675999162487</v>
      </c>
      <c r="M41">
        <f t="shared" si="16"/>
        <v>0.2015208481533092</v>
      </c>
      <c r="N41">
        <f t="shared" si="17"/>
        <v>0.19816261406084884</v>
      </c>
      <c r="O41">
        <f t="shared" si="18"/>
        <v>0.14828741880956312</v>
      </c>
      <c r="P41">
        <f t="shared" si="19"/>
        <v>0.07988398454911314</v>
      </c>
      <c r="Q41">
        <f t="shared" si="20"/>
        <v>0.027730938221531633</v>
      </c>
      <c r="R41">
        <f t="shared" si="21"/>
        <v>0.004677875400168774</v>
      </c>
      <c r="S41">
        <f t="shared" si="22"/>
        <v>0</v>
      </c>
      <c r="T41">
        <f t="shared" si="23"/>
        <v>0</v>
      </c>
      <c r="U41">
        <f t="shared" si="24"/>
        <v>0</v>
      </c>
      <c r="V41">
        <f t="shared" si="25"/>
        <v>0</v>
      </c>
      <c r="W41">
        <f t="shared" si="26"/>
        <v>0</v>
      </c>
      <c r="X41">
        <f t="shared" si="27"/>
        <v>0</v>
      </c>
      <c r="Y41">
        <f t="shared" si="28"/>
        <v>0</v>
      </c>
      <c r="Z41">
        <f t="shared" si="29"/>
        <v>1.000029253172314</v>
      </c>
    </row>
    <row r="42" spans="1:26" ht="13.5">
      <c r="A42">
        <f t="shared" si="9"/>
        <v>1.7500000000000009</v>
      </c>
      <c r="B42">
        <f t="shared" si="30"/>
        <v>1.220149877523984E-05</v>
      </c>
      <c r="C42">
        <v>2.79131659070435E-05</v>
      </c>
      <c r="D42">
        <v>7.401371804153006E-06</v>
      </c>
      <c r="F42">
        <f t="shared" si="31"/>
        <v>0.00018925145685664513</v>
      </c>
      <c r="G42">
        <f t="shared" si="10"/>
        <v>0.0013824409384383886</v>
      </c>
      <c r="H42">
        <f t="shared" si="11"/>
        <v>0.006390746022483573</v>
      </c>
      <c r="I42">
        <f t="shared" si="12"/>
        <v>0.021082481269514737</v>
      </c>
      <c r="J42">
        <f t="shared" si="13"/>
        <v>0.052777379883524086</v>
      </c>
      <c r="K42">
        <f t="shared" si="14"/>
        <v>0.10357253980779017</v>
      </c>
      <c r="L42">
        <f t="shared" si="15"/>
        <v>0.16165542190736004</v>
      </c>
      <c r="M42">
        <f t="shared" si="16"/>
        <v>0.20079457425691638</v>
      </c>
      <c r="N42">
        <f t="shared" si="17"/>
        <v>0.19597122353392324</v>
      </c>
      <c r="O42">
        <f t="shared" si="18"/>
        <v>0.14593824229349148</v>
      </c>
      <c r="P42">
        <f t="shared" si="19"/>
        <v>0.07842263323890117</v>
      </c>
      <c r="Q42">
        <f t="shared" si="20"/>
        <v>0.027213246048244124</v>
      </c>
      <c r="R42">
        <f t="shared" si="21"/>
        <v>0.004597617843781812</v>
      </c>
      <c r="S42">
        <f t="shared" si="22"/>
        <v>0</v>
      </c>
      <c r="T42">
        <f t="shared" si="23"/>
        <v>0</v>
      </c>
      <c r="U42">
        <f t="shared" si="24"/>
        <v>0</v>
      </c>
      <c r="V42">
        <f t="shared" si="25"/>
        <v>0</v>
      </c>
      <c r="W42">
        <f t="shared" si="26"/>
        <v>0</v>
      </c>
      <c r="X42">
        <f t="shared" si="27"/>
        <v>0</v>
      </c>
      <c r="Y42">
        <f t="shared" si="28"/>
        <v>0</v>
      </c>
      <c r="Z42">
        <f t="shared" si="29"/>
        <v>1.0000353145377123</v>
      </c>
    </row>
    <row r="43" spans="1:26" ht="13.5">
      <c r="A43">
        <f t="shared" si="9"/>
        <v>1.800000000000001</v>
      </c>
      <c r="B43">
        <f t="shared" si="30"/>
        <v>1.5040270628089517E-05</v>
      </c>
      <c r="C43">
        <v>3.3273401514816585E-05</v>
      </c>
      <c r="D43">
        <v>9.006377882017362E-06</v>
      </c>
      <c r="F43">
        <f t="shared" si="31"/>
        <v>0.00022220836945124775</v>
      </c>
      <c r="G43">
        <f t="shared" si="10"/>
        <v>0.0015581945733885855</v>
      </c>
      <c r="H43">
        <f t="shared" si="11"/>
        <v>0.00696483962757054</v>
      </c>
      <c r="I43">
        <f t="shared" si="12"/>
        <v>0.022357718522038102</v>
      </c>
      <c r="J43">
        <f t="shared" si="13"/>
        <v>0.054760290300864815</v>
      </c>
      <c r="K43">
        <f t="shared" si="14"/>
        <v>0.10562745183389631</v>
      </c>
      <c r="L43">
        <f t="shared" si="15"/>
        <v>0.16267824889746235</v>
      </c>
      <c r="M43">
        <f t="shared" si="16"/>
        <v>0.20004970239774722</v>
      </c>
      <c r="N43">
        <f t="shared" si="17"/>
        <v>0.19384789200850588</v>
      </c>
      <c r="O43">
        <f t="shared" si="18"/>
        <v>0.1436792823799277</v>
      </c>
      <c r="P43">
        <f t="shared" si="19"/>
        <v>0.07701340638703871</v>
      </c>
      <c r="Q43">
        <f t="shared" si="20"/>
        <v>0.026708244685789875</v>
      </c>
      <c r="R43">
        <f t="shared" si="21"/>
        <v>0.0045174797456916825</v>
      </c>
      <c r="S43">
        <f t="shared" si="22"/>
        <v>0</v>
      </c>
      <c r="T43">
        <f t="shared" si="23"/>
        <v>0</v>
      </c>
      <c r="U43">
        <f t="shared" si="24"/>
        <v>0</v>
      </c>
      <c r="V43">
        <f t="shared" si="25"/>
        <v>0</v>
      </c>
      <c r="W43">
        <f t="shared" si="26"/>
        <v>0</v>
      </c>
      <c r="X43">
        <f t="shared" si="27"/>
        <v>0</v>
      </c>
      <c r="Y43">
        <f t="shared" si="28"/>
        <v>0</v>
      </c>
      <c r="Z43">
        <f t="shared" si="29"/>
        <v>1.000042279779398</v>
      </c>
    </row>
    <row r="44" spans="1:26" ht="13.5">
      <c r="A44">
        <f t="shared" si="9"/>
        <v>1.850000000000001</v>
      </c>
      <c r="B44">
        <f t="shared" si="30"/>
        <v>1.8373396169858233E-05</v>
      </c>
      <c r="C44">
        <v>3.936462412644678E-05</v>
      </c>
      <c r="D44">
        <v>1.0865025891297664E-05</v>
      </c>
      <c r="F44">
        <f t="shared" si="31"/>
        <v>0.00025895483002759916</v>
      </c>
      <c r="G44">
        <f t="shared" si="10"/>
        <v>0.0017458320689747672</v>
      </c>
      <c r="H44">
        <f t="shared" si="11"/>
        <v>0.007556222685120734</v>
      </c>
      <c r="I44">
        <f t="shared" si="12"/>
        <v>0.02363344548836504</v>
      </c>
      <c r="J44">
        <f t="shared" si="13"/>
        <v>0.05669590483024757</v>
      </c>
      <c r="K44">
        <f t="shared" si="14"/>
        <v>0.10758734389060656</v>
      </c>
      <c r="L44">
        <f t="shared" si="15"/>
        <v>0.16361266335928407</v>
      </c>
      <c r="M44">
        <f t="shared" si="16"/>
        <v>0.19928944942562468</v>
      </c>
      <c r="N44">
        <f t="shared" si="17"/>
        <v>0.19178897890335594</v>
      </c>
      <c r="O44">
        <f t="shared" si="18"/>
        <v>0.14150496617907088</v>
      </c>
      <c r="P44">
        <f t="shared" si="19"/>
        <v>0.07565388720382694</v>
      </c>
      <c r="Q44">
        <f t="shared" si="20"/>
        <v>0.02621615920347101</v>
      </c>
      <c r="R44">
        <f t="shared" si="21"/>
        <v>0.0044378185358555</v>
      </c>
      <c r="S44">
        <f t="shared" si="22"/>
        <v>0</v>
      </c>
      <c r="T44">
        <f t="shared" si="23"/>
        <v>0</v>
      </c>
      <c r="U44">
        <f t="shared" si="24"/>
        <v>0</v>
      </c>
      <c r="V44">
        <f t="shared" si="25"/>
        <v>0</v>
      </c>
      <c r="W44">
        <f t="shared" si="26"/>
        <v>0</v>
      </c>
      <c r="X44">
        <f t="shared" si="27"/>
        <v>0</v>
      </c>
      <c r="Y44">
        <f t="shared" si="28"/>
        <v>0</v>
      </c>
      <c r="Z44">
        <f t="shared" si="29"/>
        <v>1.0000502296500189</v>
      </c>
    </row>
    <row r="45" spans="1:26" ht="13.5">
      <c r="A45">
        <f t="shared" si="9"/>
        <v>1.900000000000001</v>
      </c>
      <c r="B45">
        <f t="shared" si="30"/>
        <v>2.225771862027222E-05</v>
      </c>
      <c r="C45">
        <v>4.624425090018956E-05</v>
      </c>
      <c r="D45">
        <v>1.3002119034662288E-05</v>
      </c>
      <c r="F45">
        <f t="shared" si="31"/>
        <v>0.0002996768247456002</v>
      </c>
      <c r="G45">
        <f t="shared" si="10"/>
        <v>0.0019452350088431727</v>
      </c>
      <c r="H45">
        <f t="shared" si="11"/>
        <v>0.008163503456001761</v>
      </c>
      <c r="I45">
        <f t="shared" si="12"/>
        <v>0.02490733822876291</v>
      </c>
      <c r="J45">
        <f t="shared" si="13"/>
        <v>0.058583992529061685</v>
      </c>
      <c r="K45">
        <f t="shared" si="14"/>
        <v>0.10945673196768788</v>
      </c>
      <c r="L45">
        <f t="shared" si="15"/>
        <v>0.16446540909342305</v>
      </c>
      <c r="M45">
        <f t="shared" si="16"/>
        <v>0.19851661235666512</v>
      </c>
      <c r="N45">
        <f t="shared" si="17"/>
        <v>0.18979114851952397</v>
      </c>
      <c r="O45">
        <f t="shared" si="18"/>
        <v>0.13941024827871343</v>
      </c>
      <c r="P45">
        <f t="shared" si="19"/>
        <v>0.0743418131390401</v>
      </c>
      <c r="Q45">
        <f t="shared" si="20"/>
        <v>0.0257371041814444</v>
      </c>
      <c r="R45">
        <f t="shared" si="21"/>
        <v>0.004358928697467808</v>
      </c>
      <c r="S45">
        <f t="shared" si="22"/>
        <v>0</v>
      </c>
      <c r="T45">
        <f t="shared" si="23"/>
        <v>0</v>
      </c>
      <c r="U45">
        <f t="shared" si="24"/>
        <v>0</v>
      </c>
      <c r="V45">
        <f t="shared" si="25"/>
        <v>0</v>
      </c>
      <c r="W45">
        <f t="shared" si="26"/>
        <v>0</v>
      </c>
      <c r="X45">
        <f t="shared" si="27"/>
        <v>0</v>
      </c>
      <c r="Y45">
        <f t="shared" si="28"/>
        <v>0</v>
      </c>
      <c r="Z45">
        <f t="shared" si="29"/>
        <v>1.000059246369936</v>
      </c>
    </row>
    <row r="46" spans="1:26" ht="13.5">
      <c r="A46">
        <f t="shared" si="9"/>
        <v>1.950000000000001</v>
      </c>
      <c r="B46">
        <f t="shared" si="30"/>
        <v>2.6752870991456223E-05</v>
      </c>
      <c r="C46">
        <v>5.397013175272893E-05</v>
      </c>
      <c r="D46">
        <v>1.5443144404898684E-05</v>
      </c>
      <c r="F46">
        <f t="shared" si="31"/>
        <v>0.0003445484178973433</v>
      </c>
      <c r="G46">
        <f t="shared" si="10"/>
        <v>0.0021562379933539504</v>
      </c>
      <c r="H46">
        <f t="shared" si="11"/>
        <v>0.0087853112604937</v>
      </c>
      <c r="I46">
        <f t="shared" si="12"/>
        <v>0.026177299693328233</v>
      </c>
      <c r="J46">
        <f t="shared" si="13"/>
        <v>0.060424560154156454</v>
      </c>
      <c r="K46">
        <f t="shared" si="14"/>
        <v>0.11123993644170434</v>
      </c>
      <c r="L46">
        <f t="shared" si="15"/>
        <v>0.16524262352321126</v>
      </c>
      <c r="M46">
        <f t="shared" si="16"/>
        <v>0.19773363064314398</v>
      </c>
      <c r="N46">
        <f t="shared" si="17"/>
        <v>0.1878513385801046</v>
      </c>
      <c r="O46">
        <f t="shared" si="18"/>
        <v>0.1373905449507017</v>
      </c>
      <c r="P46">
        <f t="shared" si="19"/>
        <v>0.07307506162201478</v>
      </c>
      <c r="Q46">
        <f t="shared" si="20"/>
        <v>0.025271103121994508</v>
      </c>
      <c r="R46">
        <f t="shared" si="21"/>
        <v>0.004281050726904917</v>
      </c>
      <c r="S46">
        <f t="shared" si="22"/>
        <v>0</v>
      </c>
      <c r="T46">
        <f t="shared" si="23"/>
        <v>0</v>
      </c>
      <c r="U46">
        <f t="shared" si="24"/>
        <v>0</v>
      </c>
      <c r="V46">
        <f t="shared" si="25"/>
        <v>0</v>
      </c>
      <c r="W46">
        <f t="shared" si="26"/>
        <v>0</v>
      </c>
      <c r="X46">
        <f t="shared" si="27"/>
        <v>0</v>
      </c>
      <c r="Y46">
        <f t="shared" si="28"/>
        <v>0</v>
      </c>
      <c r="Z46">
        <f t="shared" si="29"/>
        <v>1.000069413276159</v>
      </c>
    </row>
    <row r="47" spans="1:26" ht="13.5">
      <c r="A47">
        <f t="shared" si="9"/>
        <v>2.000000000000001</v>
      </c>
      <c r="B47">
        <f t="shared" si="30"/>
        <v>3.192109725991637E-05</v>
      </c>
      <c r="C47">
        <v>6.260031347427527E-05</v>
      </c>
      <c r="D47">
        <v>1.821416682212131E-05</v>
      </c>
      <c r="F47">
        <f t="shared" si="31"/>
        <v>0.0003937308788925814</v>
      </c>
      <c r="G47">
        <f t="shared" si="10"/>
        <v>0.002378633223178001</v>
      </c>
      <c r="H47">
        <f t="shared" si="11"/>
        <v>0.009420304980468617</v>
      </c>
      <c r="I47">
        <f t="shared" si="12"/>
        <v>0.027441445095427765</v>
      </c>
      <c r="J47">
        <f t="shared" si="13"/>
        <v>0.06221781337933201</v>
      </c>
      <c r="K47">
        <f t="shared" si="14"/>
        <v>0.11294108032092483</v>
      </c>
      <c r="L47">
        <f t="shared" si="15"/>
        <v>0.16594990158689316</v>
      </c>
      <c r="M47">
        <f t="shared" si="16"/>
        <v>0.19694263807990361</v>
      </c>
      <c r="N47">
        <f t="shared" si="17"/>
        <v>0.18596673220650073</v>
      </c>
      <c r="O47">
        <f t="shared" si="18"/>
        <v>0.13544167797663567</v>
      </c>
      <c r="P47">
        <f t="shared" si="19"/>
        <v>0.07185163749843317</v>
      </c>
      <c r="Q47">
        <f t="shared" si="20"/>
        <v>0.024818104747332936</v>
      </c>
      <c r="R47">
        <f t="shared" si="21"/>
        <v>0.004204378928818293</v>
      </c>
      <c r="S47">
        <f t="shared" si="22"/>
        <v>0</v>
      </c>
      <c r="T47">
        <f t="shared" si="23"/>
        <v>0</v>
      </c>
      <c r="U47">
        <f t="shared" si="24"/>
        <v>0</v>
      </c>
      <c r="V47">
        <f t="shared" si="25"/>
        <v>0</v>
      </c>
      <c r="W47">
        <f t="shared" si="26"/>
        <v>0</v>
      </c>
      <c r="X47">
        <f t="shared" si="27"/>
        <v>0</v>
      </c>
      <c r="Y47">
        <f t="shared" si="28"/>
        <v>0</v>
      </c>
      <c r="Z47">
        <f t="shared" si="29"/>
        <v>1.0000808144802975</v>
      </c>
    </row>
    <row r="48" spans="1:26" ht="13.5">
      <c r="A48">
        <f t="shared" si="9"/>
        <v>2.0500000000000007</v>
      </c>
      <c r="B48">
        <f t="shared" si="30"/>
        <v>3.7827060443305094E-05</v>
      </c>
      <c r="C48">
        <v>7.21928153252158E-05</v>
      </c>
      <c r="D48">
        <v>2.1341722937093654E-05</v>
      </c>
      <c r="F48">
        <f t="shared" si="31"/>
        <v>0.00044737198603775525</v>
      </c>
      <c r="G48">
        <f t="shared" si="10"/>
        <v>0.002612175049695736</v>
      </c>
      <c r="H48">
        <f t="shared" si="11"/>
        <v>0.01006717991581284</v>
      </c>
      <c r="I48">
        <f t="shared" si="12"/>
        <v>0.02869808720809865</v>
      </c>
      <c r="J48">
        <f t="shared" si="13"/>
        <v>0.06396412332542063</v>
      </c>
      <c r="K48">
        <f t="shared" si="14"/>
        <v>0.11456409066290148</v>
      </c>
      <c r="L48">
        <f t="shared" si="15"/>
        <v>0.16659235225693114</v>
      </c>
      <c r="M48">
        <f t="shared" si="16"/>
        <v>0.1961455062168262</v>
      </c>
      <c r="N48">
        <f t="shared" si="17"/>
        <v>0.18413473296452376</v>
      </c>
      <c r="O48">
        <f t="shared" si="18"/>
        <v>0.1335598265177192</v>
      </c>
      <c r="P48">
        <f t="shared" si="19"/>
        <v>0.07066966195154548</v>
      </c>
      <c r="Q48">
        <f t="shared" si="20"/>
        <v>0.024377996703926413</v>
      </c>
      <c r="R48">
        <f t="shared" si="21"/>
        <v>0.004129068180118714</v>
      </c>
      <c r="S48">
        <f t="shared" si="22"/>
        <v>0</v>
      </c>
      <c r="T48">
        <f t="shared" si="23"/>
        <v>0</v>
      </c>
      <c r="U48">
        <f t="shared" si="24"/>
        <v>0</v>
      </c>
      <c r="V48">
        <f t="shared" si="25"/>
        <v>0</v>
      </c>
      <c r="W48">
        <f t="shared" si="26"/>
        <v>0</v>
      </c>
      <c r="X48">
        <f t="shared" si="27"/>
        <v>0</v>
      </c>
      <c r="Y48">
        <f t="shared" si="28"/>
        <v>0</v>
      </c>
      <c r="Z48">
        <f t="shared" si="29"/>
        <v>1.0000935345382636</v>
      </c>
    </row>
    <row r="49" spans="1:26" ht="13.5">
      <c r="A49">
        <f t="shared" si="9"/>
        <v>2.1000000000000005</v>
      </c>
      <c r="B49">
        <f t="shared" si="30"/>
        <v>4.453764023387142E-05</v>
      </c>
      <c r="C49">
        <v>8.280541726067999E-05</v>
      </c>
      <c r="D49">
        <v>2.48527166785423E-05</v>
      </c>
      <c r="F49">
        <f t="shared" si="31"/>
        <v>0.0005056054981569284</v>
      </c>
      <c r="G49">
        <f t="shared" si="10"/>
        <v>0.0028565844262643083</v>
      </c>
      <c r="H49">
        <f t="shared" si="11"/>
        <v>0.010724673186134483</v>
      </c>
      <c r="I49">
        <f t="shared" si="12"/>
        <v>0.029945721869976367</v>
      </c>
      <c r="J49">
        <f t="shared" si="13"/>
        <v>0.06566399775186203</v>
      </c>
      <c r="K49">
        <f t="shared" si="14"/>
        <v>0.11611270230315553</v>
      </c>
      <c r="L49">
        <f t="shared" si="15"/>
        <v>0.16717464854859942</v>
      </c>
      <c r="M49">
        <f t="shared" si="16"/>
        <v>0.19534388078631293</v>
      </c>
      <c r="N49">
        <f t="shared" si="17"/>
        <v>0.18235294264684643</v>
      </c>
      <c r="O49">
        <f t="shared" si="18"/>
        <v>0.13174148574004452</v>
      </c>
      <c r="P49">
        <f t="shared" si="19"/>
        <v>0.06952736271774115</v>
      </c>
      <c r="Q49">
        <f t="shared" si="20"/>
        <v>0.023950617098560015</v>
      </c>
      <c r="R49">
        <f t="shared" si="21"/>
        <v>0.004055239786113357</v>
      </c>
      <c r="S49">
        <f t="shared" si="22"/>
        <v>0</v>
      </c>
      <c r="T49">
        <f t="shared" si="23"/>
        <v>0</v>
      </c>
      <c r="U49">
        <f t="shared" si="24"/>
        <v>0</v>
      </c>
      <c r="V49">
        <f t="shared" si="25"/>
        <v>0</v>
      </c>
      <c r="W49">
        <f t="shared" si="26"/>
        <v>0</v>
      </c>
      <c r="X49">
        <f t="shared" si="27"/>
        <v>0</v>
      </c>
      <c r="Y49">
        <f t="shared" si="28"/>
        <v>0</v>
      </c>
      <c r="Z49">
        <f t="shared" si="29"/>
        <v>1.0001076581339405</v>
      </c>
    </row>
    <row r="50" spans="1:26" ht="13.5">
      <c r="A50">
        <f t="shared" si="9"/>
        <v>2.1500000000000004</v>
      </c>
      <c r="B50">
        <f t="shared" si="30"/>
        <v>5.212172270622535E-05</v>
      </c>
      <c r="C50">
        <v>9.449546161144892E-05</v>
      </c>
      <c r="D50">
        <v>2.8774316974845385E-05</v>
      </c>
      <c r="F50">
        <f t="shared" si="31"/>
        <v>0.0005685507835277958</v>
      </c>
      <c r="G50">
        <f t="shared" si="10"/>
        <v>0.003111553208352601</v>
      </c>
      <c r="H50">
        <f t="shared" si="11"/>
        <v>0.011391567859441464</v>
      </c>
      <c r="I50">
        <f t="shared" si="12"/>
        <v>0.03118301390982965</v>
      </c>
      <c r="J50">
        <f t="shared" si="13"/>
        <v>0.06731805632086804</v>
      </c>
      <c r="K50">
        <f t="shared" si="14"/>
        <v>0.11759046322682935</v>
      </c>
      <c r="L50">
        <f t="shared" si="15"/>
        <v>0.16770107178958243</v>
      </c>
      <c r="M50">
        <f t="shared" si="16"/>
        <v>0.19453921236825128</v>
      </c>
      <c r="N50">
        <f t="shared" si="17"/>
        <v>0.18061914149094394</v>
      </c>
      <c r="O50">
        <f t="shared" si="18"/>
        <v>0.12998343113517796</v>
      </c>
      <c r="P50">
        <f t="shared" si="19"/>
        <v>0.06842306542808224</v>
      </c>
      <c r="Q50">
        <f t="shared" si="20"/>
        <v>0.02353576421563028</v>
      </c>
      <c r="R50">
        <f t="shared" si="21"/>
        <v>0.0039829865407780525</v>
      </c>
      <c r="S50">
        <f t="shared" si="22"/>
        <v>0</v>
      </c>
      <c r="T50">
        <f t="shared" si="23"/>
        <v>0</v>
      </c>
      <c r="U50">
        <f t="shared" si="24"/>
        <v>0</v>
      </c>
      <c r="V50">
        <f t="shared" si="25"/>
        <v>0</v>
      </c>
      <c r="W50">
        <f t="shared" si="26"/>
        <v>0</v>
      </c>
      <c r="X50">
        <f t="shared" si="27"/>
        <v>0</v>
      </c>
      <c r="Y50">
        <f t="shared" si="28"/>
        <v>0</v>
      </c>
      <c r="Z50">
        <f t="shared" si="29"/>
        <v>1.0001232697785876</v>
      </c>
    </row>
    <row r="51" spans="1:26" ht="13.5">
      <c r="A51">
        <f t="shared" si="9"/>
        <v>2.2</v>
      </c>
      <c r="B51">
        <f t="shared" si="30"/>
        <v>6.0649984459142286E-05</v>
      </c>
      <c r="C51">
        <v>0.00010731966876928483</v>
      </c>
      <c r="D51">
        <v>3.313385853890277E-05</v>
      </c>
      <c r="F51">
        <f t="shared" si="31"/>
        <v>0.000636312594519623</v>
      </c>
      <c r="G51">
        <f t="shared" si="10"/>
        <v>0.0033767482628233297</v>
      </c>
      <c r="H51">
        <f t="shared" si="11"/>
        <v>0.01206669597735766</v>
      </c>
      <c r="I51">
        <f t="shared" si="12"/>
        <v>0.03240878363687842</v>
      </c>
      <c r="J51">
        <f t="shared" si="13"/>
        <v>0.06892700940701543</v>
      </c>
      <c r="K51">
        <f t="shared" si="14"/>
        <v>0.11900074106759059</v>
      </c>
      <c r="L51">
        <f t="shared" si="15"/>
        <v>0.16817555083677738</v>
      </c>
      <c r="M51">
        <f t="shared" si="16"/>
        <v>0.19373278228641957</v>
      </c>
      <c r="N51">
        <f t="shared" si="17"/>
        <v>0.17893127056258337</v>
      </c>
      <c r="O51">
        <f t="shared" si="18"/>
        <v>0.12828268765958145</v>
      </c>
      <c r="P51">
        <f t="shared" si="19"/>
        <v>0.06735518592785594</v>
      </c>
      <c r="Q51">
        <f t="shared" si="20"/>
        <v>0.02313320470434417</v>
      </c>
      <c r="R51">
        <f t="shared" si="21"/>
        <v>0.0039123770917952405</v>
      </c>
      <c r="S51">
        <f t="shared" si="22"/>
        <v>0</v>
      </c>
      <c r="T51">
        <f t="shared" si="23"/>
        <v>0</v>
      </c>
      <c r="U51">
        <f t="shared" si="24"/>
        <v>0</v>
      </c>
      <c r="V51">
        <f t="shared" si="25"/>
        <v>0</v>
      </c>
      <c r="W51">
        <f t="shared" si="26"/>
        <v>0</v>
      </c>
      <c r="X51">
        <f t="shared" si="27"/>
        <v>0</v>
      </c>
      <c r="Y51">
        <f t="shared" si="28"/>
        <v>0</v>
      </c>
      <c r="Z51">
        <f t="shared" si="29"/>
        <v>1.0001404535273095</v>
      </c>
    </row>
    <row r="52" spans="1:26" ht="13.5">
      <c r="A52">
        <f t="shared" si="9"/>
        <v>2.25</v>
      </c>
      <c r="B52">
        <f t="shared" si="30"/>
        <v>7.019467337693663E-05</v>
      </c>
      <c r="C52">
        <v>0.00012133396718066479</v>
      </c>
      <c r="D52">
        <v>3.7958746371410184E-05</v>
      </c>
      <c r="F52">
        <f t="shared" si="31"/>
        <v>0.0007089809756509398</v>
      </c>
      <c r="G52">
        <f t="shared" si="10"/>
        <v>0.0036518153573000295</v>
      </c>
      <c r="H52">
        <f t="shared" si="11"/>
        <v>0.01274894063274273</v>
      </c>
      <c r="I52">
        <f t="shared" si="12"/>
        <v>0.03362199399517465</v>
      </c>
      <c r="J52">
        <f t="shared" si="13"/>
        <v>0.07049163998418995</v>
      </c>
      <c r="K52">
        <f t="shared" si="14"/>
        <v>0.1203467303379736</v>
      </c>
      <c r="L52">
        <f t="shared" si="15"/>
        <v>0.16860169684752152</v>
      </c>
      <c r="M52">
        <f t="shared" si="16"/>
        <v>0.19292572454721763</v>
      </c>
      <c r="N52">
        <f t="shared" si="17"/>
        <v>0.17728741606358128</v>
      </c>
      <c r="O52">
        <f t="shared" si="18"/>
        <v>0.12663650296490436</v>
      </c>
      <c r="P52">
        <f t="shared" si="19"/>
        <v>0.06632222344497819</v>
      </c>
      <c r="Q52">
        <f t="shared" si="20"/>
        <v>0.022742680475364044</v>
      </c>
      <c r="R52">
        <f t="shared" si="21"/>
        <v>0.0038434597000254938</v>
      </c>
      <c r="S52">
        <f t="shared" si="22"/>
        <v>0</v>
      </c>
      <c r="T52">
        <f t="shared" si="23"/>
        <v>0</v>
      </c>
      <c r="U52">
        <f t="shared" si="24"/>
        <v>0</v>
      </c>
      <c r="V52">
        <f t="shared" si="25"/>
        <v>0</v>
      </c>
      <c r="W52">
        <f t="shared" si="26"/>
        <v>0</v>
      </c>
      <c r="X52">
        <f t="shared" si="27"/>
        <v>0</v>
      </c>
      <c r="Y52">
        <f t="shared" si="28"/>
        <v>0</v>
      </c>
      <c r="Z52">
        <f t="shared" si="29"/>
        <v>1.0001592927135536</v>
      </c>
    </row>
    <row r="53" spans="1:26" ht="13.5">
      <c r="A53">
        <f t="shared" si="9"/>
        <v>2.3</v>
      </c>
      <c r="B53">
        <f t="shared" si="30"/>
        <v>8.082938801170073E-05</v>
      </c>
      <c r="C53">
        <v>0.0001365933377431133</v>
      </c>
      <c r="D53">
        <v>4.327636451356498E-05</v>
      </c>
      <c r="F53">
        <f t="shared" si="31"/>
        <v>0.0007866312924656484</v>
      </c>
      <c r="G53">
        <f t="shared" si="10"/>
        <v>0.003936382809672478</v>
      </c>
      <c r="H53">
        <f t="shared" si="11"/>
        <v>0.013437237241175582</v>
      </c>
      <c r="I53">
        <f t="shared" si="12"/>
        <v>0.034821738442168404</v>
      </c>
      <c r="J53">
        <f t="shared" si="13"/>
        <v>0.07201278817694004</v>
      </c>
      <c r="K53">
        <f t="shared" si="14"/>
        <v>0.1216314600894775</v>
      </c>
      <c r="L53">
        <f t="shared" si="15"/>
        <v>0.16898283414069537</v>
      </c>
      <c r="M53">
        <f t="shared" si="16"/>
        <v>0.19211904448440298</v>
      </c>
      <c r="N53">
        <f t="shared" si="17"/>
        <v>0.1756857953487329</v>
      </c>
      <c r="O53">
        <f t="shared" si="18"/>
        <v>0.1250423241119446</v>
      </c>
      <c r="P53">
        <f t="shared" si="19"/>
        <v>0.06532275449501634</v>
      </c>
      <c r="Q53">
        <f t="shared" si="20"/>
        <v>0.02236391450651637</v>
      </c>
      <c r="R53">
        <f t="shared" si="21"/>
        <v>0.0037762654727814438</v>
      </c>
      <c r="S53">
        <f t="shared" si="22"/>
        <v>0</v>
      </c>
      <c r="T53">
        <f t="shared" si="23"/>
        <v>0</v>
      </c>
      <c r="U53">
        <f t="shared" si="24"/>
        <v>0</v>
      </c>
      <c r="V53">
        <f t="shared" si="25"/>
        <v>0</v>
      </c>
      <c r="W53">
        <f t="shared" si="26"/>
        <v>0</v>
      </c>
      <c r="X53">
        <f t="shared" si="27"/>
        <v>0</v>
      </c>
      <c r="Y53">
        <f t="shared" si="28"/>
        <v>0</v>
      </c>
      <c r="Z53">
        <f t="shared" si="29"/>
        <v>1.0001798697022581</v>
      </c>
    </row>
    <row r="54" spans="1:26" ht="13.5">
      <c r="A54">
        <f t="shared" si="9"/>
        <v>2.3499999999999996</v>
      </c>
      <c r="B54">
        <f t="shared" si="30"/>
        <v>9.262885739868545E-05</v>
      </c>
      <c r="C54">
        <v>0.0001531516725204636</v>
      </c>
      <c r="D54">
        <v>4.911398946627976E-05</v>
      </c>
      <c r="F54">
        <f t="shared" si="31"/>
        <v>0.0008693243685948685</v>
      </c>
      <c r="G54">
        <f t="shared" si="10"/>
        <v>0.004230064885477188</v>
      </c>
      <c r="H54">
        <f t="shared" si="11"/>
        <v>0.014130574133296603</v>
      </c>
      <c r="I54">
        <f t="shared" si="12"/>
        <v>0.036007229582201816</v>
      </c>
      <c r="J54">
        <f t="shared" si="13"/>
        <v>0.07349133811382366</v>
      </c>
      <c r="K54">
        <f t="shared" si="14"/>
        <v>0.12285780177449643</v>
      </c>
      <c r="L54">
        <f t="shared" si="15"/>
        <v>0.16932202761867285</v>
      </c>
      <c r="M54">
        <f t="shared" si="16"/>
        <v>0.1913136346546863</v>
      </c>
      <c r="N54">
        <f t="shared" si="17"/>
        <v>0.1741247444605</v>
      </c>
      <c r="O54">
        <f t="shared" si="18"/>
        <v>0.12349777725982072</v>
      </c>
      <c r="P54">
        <f t="shared" si="19"/>
        <v>0.06435542742568154</v>
      </c>
      <c r="Q54">
        <f t="shared" si="20"/>
        <v>0.021996615724566213</v>
      </c>
      <c r="R54">
        <f t="shared" si="21"/>
        <v>0.0037108111407845533</v>
      </c>
      <c r="S54">
        <f t="shared" si="22"/>
        <v>0</v>
      </c>
      <c r="T54">
        <f t="shared" si="23"/>
        <v>0</v>
      </c>
      <c r="U54">
        <f t="shared" si="24"/>
        <v>0</v>
      </c>
      <c r="V54">
        <f t="shared" si="25"/>
        <v>0</v>
      </c>
      <c r="W54">
        <f t="shared" si="26"/>
        <v>0</v>
      </c>
      <c r="X54">
        <f t="shared" si="27"/>
        <v>0</v>
      </c>
      <c r="Y54">
        <f t="shared" si="28"/>
        <v>0</v>
      </c>
      <c r="Z54">
        <f t="shared" si="29"/>
        <v>1.0002022656619882</v>
      </c>
    </row>
    <row r="55" spans="1:26" ht="13.5">
      <c r="A55">
        <f t="shared" si="9"/>
        <v>2.3999999999999995</v>
      </c>
      <c r="B55">
        <f t="shared" si="30"/>
        <v>0.00010566872292760847</v>
      </c>
      <c r="C55">
        <v>0.00017106164754481523</v>
      </c>
      <c r="D55">
        <v>5.549870858968628E-05</v>
      </c>
      <c r="F55">
        <f t="shared" si="31"/>
        <v>0.000957106718572415</v>
      </c>
      <c r="G55">
        <f t="shared" si="10"/>
        <v>0.00453246493726782</v>
      </c>
      <c r="H55">
        <f t="shared" si="11"/>
        <v>0.014827992580934365</v>
      </c>
      <c r="I55">
        <f t="shared" si="12"/>
        <v>0.03717778856340557</v>
      </c>
      <c r="J55">
        <f t="shared" si="13"/>
        <v>0.07492820676600735</v>
      </c>
      <c r="K55">
        <f t="shared" si="14"/>
        <v>0.12402847713981266</v>
      </c>
      <c r="L55">
        <f t="shared" si="15"/>
        <v>0.16962210716363602</v>
      </c>
      <c r="M55">
        <f t="shared" si="16"/>
        <v>0.19051028843278345</v>
      </c>
      <c r="N55">
        <f t="shared" si="17"/>
        <v>0.17260270701132924</v>
      </c>
      <c r="O55">
        <f t="shared" si="18"/>
        <v>0.12200064990304352</v>
      </c>
      <c r="P55">
        <f t="shared" si="19"/>
        <v>0.06341895751694007</v>
      </c>
      <c r="Q55">
        <f t="shared" si="20"/>
        <v>0.02164048310327278</v>
      </c>
      <c r="R55">
        <f t="shared" si="21"/>
        <v>0.0036471014400685517</v>
      </c>
      <c r="S55">
        <f t="shared" si="22"/>
        <v>0</v>
      </c>
      <c r="T55">
        <f t="shared" si="23"/>
        <v>0</v>
      </c>
      <c r="U55">
        <f t="shared" si="24"/>
        <v>0</v>
      </c>
      <c r="V55">
        <f t="shared" si="25"/>
        <v>0</v>
      </c>
      <c r="W55">
        <f t="shared" si="26"/>
        <v>0</v>
      </c>
      <c r="X55">
        <f t="shared" si="27"/>
        <v>0</v>
      </c>
      <c r="Y55">
        <f t="shared" si="28"/>
        <v>0</v>
      </c>
      <c r="Z55">
        <f t="shared" si="29"/>
        <v>1.000226560356136</v>
      </c>
    </row>
    <row r="56" spans="1:26" ht="13.5">
      <c r="A56">
        <f t="shared" si="9"/>
        <v>2.4499999999999993</v>
      </c>
      <c r="B56">
        <f t="shared" si="30"/>
        <v>0.00012002532370619469</v>
      </c>
      <c r="C56">
        <v>0.00019037460935096383</v>
      </c>
      <c r="D56">
        <v>6.245734370414349E-05</v>
      </c>
      <c r="F56">
        <f t="shared" si="31"/>
        <v>0.001050010864354691</v>
      </c>
      <c r="G56">
        <f t="shared" si="10"/>
        <v>0.004843178285299273</v>
      </c>
      <c r="H56">
        <f t="shared" si="11"/>
        <v>0.015528586356576304</v>
      </c>
      <c r="I56">
        <f t="shared" si="12"/>
        <v>0.03833283522991537</v>
      </c>
      <c r="J56">
        <f t="shared" si="13"/>
        <v>0.0763243344952457</v>
      </c>
      <c r="K56">
        <f t="shared" si="14"/>
        <v>0.12514606602633171</v>
      </c>
      <c r="L56">
        <f t="shared" si="15"/>
        <v>0.1698856893708868</v>
      </c>
      <c r="M56">
        <f t="shared" si="16"/>
        <v>0.1897097116762823</v>
      </c>
      <c r="N56">
        <f t="shared" si="17"/>
        <v>0.17111822426251505</v>
      </c>
      <c r="O56">
        <f t="shared" si="18"/>
        <v>0.12054887529617347</v>
      </c>
      <c r="P56">
        <f t="shared" si="19"/>
        <v>0.06251212256453062</v>
      </c>
      <c r="Q56">
        <f t="shared" si="20"/>
        <v>0.021295209095830568</v>
      </c>
      <c r="R56">
        <f t="shared" si="21"/>
        <v>0.003585131152353368</v>
      </c>
      <c r="S56">
        <f t="shared" si="22"/>
        <v>0</v>
      </c>
      <c r="T56">
        <f t="shared" si="23"/>
        <v>0</v>
      </c>
      <c r="U56">
        <f t="shared" si="24"/>
        <v>0</v>
      </c>
      <c r="V56">
        <f t="shared" si="25"/>
        <v>0</v>
      </c>
      <c r="W56">
        <f t="shared" si="26"/>
        <v>0</v>
      </c>
      <c r="X56">
        <f t="shared" si="27"/>
        <v>0</v>
      </c>
      <c r="Y56">
        <f t="shared" si="28"/>
        <v>0</v>
      </c>
      <c r="Z56">
        <f t="shared" si="29"/>
        <v>1.0002528319530566</v>
      </c>
    </row>
    <row r="57" spans="1:26" ht="13.5">
      <c r="A57">
        <f t="shared" si="9"/>
        <v>2.499999999999999</v>
      </c>
      <c r="B57">
        <f t="shared" si="30"/>
        <v>0.00013577548667151505</v>
      </c>
      <c r="C57">
        <v>0.00021114047479092157</v>
      </c>
      <c r="D57">
        <v>7.00163800319252E-05</v>
      </c>
      <c r="F57">
        <f t="shared" si="31"/>
        <v>0.001148055724017708</v>
      </c>
      <c r="G57">
        <f t="shared" si="10"/>
        <v>0.005161794843025409</v>
      </c>
      <c r="H57">
        <f t="shared" si="11"/>
        <v>0.01623150091327353</v>
      </c>
      <c r="I57">
        <f t="shared" si="12"/>
        <v>0.03947187900931472</v>
      </c>
      <c r="J57">
        <f t="shared" si="13"/>
        <v>0.07768067707163993</v>
      </c>
      <c r="K57">
        <f t="shared" si="14"/>
        <v>0.12621301398466472</v>
      </c>
      <c r="L57">
        <f t="shared" si="15"/>
        <v>0.1701151969369193</v>
      </c>
      <c r="M57">
        <f t="shared" si="16"/>
        <v>0.18891253276688286</v>
      </c>
      <c r="N57">
        <f t="shared" si="17"/>
        <v>0.16966992626550342</v>
      </c>
      <c r="O57">
        <f t="shared" si="18"/>
        <v>0.11914051876130835</v>
      </c>
      <c r="P57">
        <f t="shared" si="19"/>
        <v>0.06163375888479639</v>
      </c>
      <c r="Q57">
        <f t="shared" si="20"/>
        <v>0.02096048250146424</v>
      </c>
      <c r="R57">
        <f t="shared" si="21"/>
        <v>0.003524886850519378</v>
      </c>
      <c r="S57">
        <f t="shared" si="22"/>
        <v>0</v>
      </c>
      <c r="T57">
        <f t="shared" si="23"/>
        <v>0</v>
      </c>
      <c r="U57">
        <f t="shared" si="24"/>
        <v>0</v>
      </c>
      <c r="V57">
        <f t="shared" si="25"/>
        <v>0</v>
      </c>
      <c r="W57">
        <f t="shared" si="26"/>
        <v>0</v>
      </c>
      <c r="X57">
        <f t="shared" si="27"/>
        <v>0</v>
      </c>
      <c r="Y57">
        <f t="shared" si="28"/>
        <v>0</v>
      </c>
      <c r="Z57">
        <f t="shared" si="29"/>
        <v>1.0002811568548242</v>
      </c>
    </row>
    <row r="58" spans="1:26" ht="13.5">
      <c r="A58">
        <f t="shared" si="9"/>
        <v>2.549999999999999</v>
      </c>
      <c r="B58">
        <f t="shared" si="30"/>
        <v>0.00015299632253178066</v>
      </c>
      <c r="C58">
        <v>0.00023340764359914797</v>
      </c>
      <c r="D58">
        <v>7.82019005468618E-05</v>
      </c>
      <c r="F58">
        <f t="shared" si="31"/>
        <v>0.0012512470617276734</v>
      </c>
      <c r="G58">
        <f t="shared" si="10"/>
        <v>0.0054879014941860895</v>
      </c>
      <c r="H58">
        <f t="shared" si="11"/>
        <v>0.016935932260605985</v>
      </c>
      <c r="I58">
        <f t="shared" si="12"/>
        <v>0.04059451050678602</v>
      </c>
      <c r="J58">
        <f t="shared" si="13"/>
        <v>0.0789981989535611</v>
      </c>
      <c r="K58">
        <f t="shared" si="14"/>
        <v>0.12723163964319564</v>
      </c>
      <c r="L58">
        <f t="shared" si="15"/>
        <v>0.170312875980582</v>
      </c>
      <c r="M58">
        <f t="shared" si="16"/>
        <v>0.18811931128238812</v>
      </c>
      <c r="N58">
        <f t="shared" si="17"/>
        <v>0.1682565239466497</v>
      </c>
      <c r="O58">
        <f t="shared" si="18"/>
        <v>0.11777376561990069</v>
      </c>
      <c r="P58">
        <f t="shared" si="19"/>
        <v>0.060782757687502874</v>
      </c>
      <c r="Q58">
        <f t="shared" si="20"/>
        <v>0.02063599085067183</v>
      </c>
      <c r="R58">
        <f t="shared" si="21"/>
        <v>0.0034663483897120267</v>
      </c>
      <c r="S58">
        <f t="shared" si="22"/>
        <v>0</v>
      </c>
      <c r="T58">
        <f t="shared" si="23"/>
        <v>0</v>
      </c>
      <c r="U58">
        <f t="shared" si="24"/>
        <v>0</v>
      </c>
      <c r="V58">
        <f t="shared" si="25"/>
        <v>0</v>
      </c>
      <c r="W58">
        <f t="shared" si="26"/>
        <v>0</v>
      </c>
      <c r="X58">
        <f t="shared" si="27"/>
        <v>0</v>
      </c>
      <c r="Y58">
        <f t="shared" si="28"/>
        <v>0</v>
      </c>
      <c r="Z58">
        <f t="shared" si="29"/>
        <v>1.0003116095441476</v>
      </c>
    </row>
    <row r="59" spans="1:26" ht="13.5">
      <c r="A59">
        <f t="shared" si="9"/>
        <v>2.5999999999999988</v>
      </c>
      <c r="B59">
        <f t="shared" si="30"/>
        <v>0.00017176502845769575</v>
      </c>
      <c r="C59">
        <v>0.0002572229231207207</v>
      </c>
      <c r="D59">
        <v>8.703952573691444E-05</v>
      </c>
      <c r="F59">
        <f t="shared" si="31"/>
        <v>0.0013595779887755107</v>
      </c>
      <c r="G59">
        <f t="shared" si="10"/>
        <v>0.005821084230759371</v>
      </c>
      <c r="H59">
        <f t="shared" si="11"/>
        <v>0.017641125601920663</v>
      </c>
      <c r="I59">
        <f t="shared" si="12"/>
        <v>0.04170039377183066</v>
      </c>
      <c r="J59">
        <f t="shared" si="13"/>
        <v>0.08027786765018624</v>
      </c>
      <c r="K59">
        <f t="shared" si="14"/>
        <v>0.12820414178608971</v>
      </c>
      <c r="L59">
        <f t="shared" si="15"/>
        <v>0.1704808115410819</v>
      </c>
      <c r="M59">
        <f t="shared" si="16"/>
        <v>0.18733054551102157</v>
      </c>
      <c r="N59">
        <f t="shared" si="17"/>
        <v>0.16687680202987742</v>
      </c>
      <c r="O59">
        <f t="shared" si="18"/>
        <v>0.11644691052905949</v>
      </c>
      <c r="P59">
        <f t="shared" si="19"/>
        <v>0.05995806177086572</v>
      </c>
      <c r="Q59">
        <f t="shared" si="20"/>
        <v>0.02032142238083725</v>
      </c>
      <c r="R59">
        <f t="shared" si="21"/>
        <v>0.0034094901792383362</v>
      </c>
      <c r="S59">
        <f t="shared" si="22"/>
        <v>0</v>
      </c>
      <c r="T59">
        <f t="shared" si="23"/>
        <v>0</v>
      </c>
      <c r="U59">
        <f t="shared" si="24"/>
        <v>0</v>
      </c>
      <c r="V59">
        <f t="shared" si="25"/>
        <v>0</v>
      </c>
      <c r="W59">
        <f t="shared" si="26"/>
        <v>0</v>
      </c>
      <c r="X59">
        <f t="shared" si="27"/>
        <v>0</v>
      </c>
      <c r="Y59">
        <f t="shared" si="28"/>
        <v>0</v>
      </c>
      <c r="Z59">
        <f t="shared" si="29"/>
        <v>1.0003442624488592</v>
      </c>
    </row>
    <row r="60" spans="1:26" ht="13.5">
      <c r="A60">
        <f t="shared" si="9"/>
        <v>2.6499999999999986</v>
      </c>
      <c r="B60">
        <f t="shared" si="30"/>
        <v>0.0001921586982893284</v>
      </c>
      <c r="C60">
        <v>0.0002826314645724939</v>
      </c>
      <c r="D60">
        <v>9.655435873134268E-05</v>
      </c>
      <c r="F60">
        <f t="shared" si="31"/>
        <v>0.0014730295062033937</v>
      </c>
      <c r="G60">
        <f t="shared" si="10"/>
        <v>0.006160930062894519</v>
      </c>
      <c r="H60">
        <f t="shared" si="11"/>
        <v>0.018346373788691788</v>
      </c>
      <c r="I60">
        <f t="shared" si="12"/>
        <v>0.04278925919996408</v>
      </c>
      <c r="J60">
        <f t="shared" si="13"/>
        <v>0.08152064901161649</v>
      </c>
      <c r="K60">
        <f t="shared" si="14"/>
        <v>0.12913260611463445</v>
      </c>
      <c r="L60">
        <f t="shared" si="15"/>
        <v>0.17062094146631673</v>
      </c>
      <c r="M60">
        <f t="shared" si="16"/>
        <v>0.18654667898444388</v>
      </c>
      <c r="N60">
        <f t="shared" si="17"/>
        <v>0.1655296127036161</v>
      </c>
      <c r="O60">
        <f t="shared" si="18"/>
        <v>0.11515834803490292</v>
      </c>
      <c r="P60">
        <f t="shared" si="19"/>
        <v>0.059158662499505424</v>
      </c>
      <c r="Q60">
        <f t="shared" si="20"/>
        <v>0.020016467663210517</v>
      </c>
      <c r="R60">
        <f t="shared" si="21"/>
        <v>0.0033542822657119777</v>
      </c>
      <c r="S60">
        <f t="shared" si="22"/>
        <v>0</v>
      </c>
      <c r="T60">
        <f t="shared" si="23"/>
        <v>0</v>
      </c>
      <c r="U60">
        <f t="shared" si="24"/>
        <v>0</v>
      </c>
      <c r="V60">
        <f t="shared" si="25"/>
        <v>0</v>
      </c>
      <c r="W60">
        <f t="shared" si="26"/>
        <v>0</v>
      </c>
      <c r="X60">
        <f t="shared" si="27"/>
        <v>0</v>
      </c>
      <c r="Y60">
        <f t="shared" si="28"/>
        <v>0</v>
      </c>
      <c r="Z60">
        <f t="shared" si="29"/>
        <v>1.0003791858233053</v>
      </c>
    </row>
    <row r="61" spans="1:26" ht="13.5">
      <c r="A61">
        <f t="shared" si="9"/>
        <v>2.6999999999999984</v>
      </c>
      <c r="B61">
        <f t="shared" si="30"/>
        <v>0.00021425414088237932</v>
      </c>
      <c r="C61">
        <v>0.0003096767101790954</v>
      </c>
      <c r="D61">
        <v>0.00010677093569910538</v>
      </c>
      <c r="F61">
        <f t="shared" si="31"/>
        <v>0.0015915710803110765</v>
      </c>
      <c r="G61">
        <f t="shared" si="10"/>
        <v>0.006507028713225717</v>
      </c>
      <c r="H61">
        <f t="shared" si="11"/>
        <v>0.019051015639505817</v>
      </c>
      <c r="I61">
        <f t="shared" si="12"/>
        <v>0.043860897029992595</v>
      </c>
      <c r="J61">
        <f t="shared" si="13"/>
        <v>0.08272750331289747</v>
      </c>
      <c r="K61">
        <f t="shared" si="14"/>
        <v>0.13001901167740565</v>
      </c>
      <c r="L61">
        <f t="shared" si="15"/>
        <v>0.1707350688785601</v>
      </c>
      <c r="M61">
        <f t="shared" si="16"/>
        <v>0.18576810617681766</v>
      </c>
      <c r="N61">
        <f t="shared" si="17"/>
        <v>0.16421386994898232</v>
      </c>
      <c r="O61">
        <f t="shared" si="18"/>
        <v>0.11390656418279362</v>
      </c>
      <c r="P61">
        <f t="shared" si="19"/>
        <v>0.058383597031609835</v>
      </c>
      <c r="Q61">
        <f t="shared" si="20"/>
        <v>0.019720820933222943</v>
      </c>
      <c r="R61">
        <f t="shared" si="21"/>
        <v>0.0033006912537944574</v>
      </c>
      <c r="S61">
        <f t="shared" si="22"/>
        <v>0</v>
      </c>
      <c r="T61">
        <f t="shared" si="23"/>
        <v>0</v>
      </c>
      <c r="U61">
        <f t="shared" si="24"/>
        <v>0</v>
      </c>
      <c r="V61">
        <f t="shared" si="25"/>
        <v>0</v>
      </c>
      <c r="W61">
        <f t="shared" si="26"/>
        <v>0</v>
      </c>
      <c r="X61">
        <f t="shared" si="27"/>
        <v>0</v>
      </c>
      <c r="Y61">
        <f t="shared" si="28"/>
        <v>0</v>
      </c>
      <c r="Z61">
        <f t="shared" si="29"/>
        <v>1.00041644764588</v>
      </c>
    </row>
    <row r="62" spans="1:26" ht="13.5">
      <c r="A62">
        <f t="shared" si="9"/>
        <v>2.7499999999999982</v>
      </c>
      <c r="B62">
        <f t="shared" si="30"/>
        <v>0.00023812770708704547</v>
      </c>
      <c r="C62">
        <v>0.0003384003505093665</v>
      </c>
      <c r="D62">
        <v>0.0001177131813876972</v>
      </c>
      <c r="F62">
        <f t="shared" si="31"/>
        <v>0.0017151612430938495</v>
      </c>
      <c r="G62">
        <f t="shared" si="10"/>
        <v>0.006858974108788625</v>
      </c>
      <c r="H62">
        <f t="shared" si="11"/>
        <v>0.01975443416379209</v>
      </c>
      <c r="I62">
        <f t="shared" si="12"/>
        <v>0.04491515139692396</v>
      </c>
      <c r="J62">
        <f t="shared" si="13"/>
        <v>0.08389938201680626</v>
      </c>
      <c r="K62">
        <f t="shared" si="14"/>
        <v>0.1308652369638501</v>
      </c>
      <c r="L62">
        <f t="shared" si="15"/>
        <v>0.17082487338140823</v>
      </c>
      <c r="M62">
        <f t="shared" si="16"/>
        <v>0.1849951774932792</v>
      </c>
      <c r="N62">
        <f t="shared" si="17"/>
        <v>0.1629285444555621</v>
      </c>
      <c r="O62">
        <f t="shared" si="18"/>
        <v>0.11269012904728909</v>
      </c>
      <c r="P62">
        <f t="shared" si="19"/>
        <v>0.05763194576634532</v>
      </c>
      <c r="Q62">
        <f t="shared" si="20"/>
        <v>0.019434181168474587</v>
      </c>
      <c r="R62">
        <f t="shared" si="21"/>
        <v>0.0032486810873012264</v>
      </c>
      <c r="S62">
        <f t="shared" si="22"/>
        <v>0</v>
      </c>
      <c r="T62">
        <f t="shared" si="23"/>
        <v>0</v>
      </c>
      <c r="U62">
        <f t="shared" si="24"/>
        <v>0</v>
      </c>
      <c r="V62">
        <f t="shared" si="25"/>
        <v>0</v>
      </c>
      <c r="W62">
        <f t="shared" si="26"/>
        <v>0</v>
      </c>
      <c r="X62">
        <f t="shared" si="27"/>
        <v>0</v>
      </c>
      <c r="Y62">
        <f t="shared" si="28"/>
        <v>0</v>
      </c>
      <c r="Z62">
        <f t="shared" si="29"/>
        <v>1.0004561135318988</v>
      </c>
    </row>
    <row r="63" spans="1:26" ht="13.5">
      <c r="A63">
        <f t="shared" si="9"/>
        <v>2.799999999999998</v>
      </c>
      <c r="B63">
        <f t="shared" si="30"/>
        <v>0.00026385512573345323</v>
      </c>
      <c r="C63">
        <v>0.0003688422913327055</v>
      </c>
      <c r="D63">
        <v>0.00012940436964105622</v>
      </c>
      <c r="F63">
        <f t="shared" si="31"/>
        <v>0.001843748210418285</v>
      </c>
      <c r="G63">
        <f t="shared" si="10"/>
        <v>0.007216365684205051</v>
      </c>
      <c r="H63">
        <f t="shared" si="11"/>
        <v>0.02045605472393585</v>
      </c>
      <c r="I63">
        <f t="shared" si="12"/>
        <v>0.045951914900930244</v>
      </c>
      <c r="J63">
        <f t="shared" si="13"/>
        <v>0.08503722511633482</v>
      </c>
      <c r="K63">
        <f t="shared" si="14"/>
        <v>0.13167306566262785</v>
      </c>
      <c r="L63">
        <f t="shared" si="15"/>
        <v>0.17089192115171029</v>
      </c>
      <c r="M63">
        <f t="shared" si="16"/>
        <v>0.18422820365130654</v>
      </c>
      <c r="N63">
        <f t="shared" si="17"/>
        <v>0.16167265905948192</v>
      </c>
      <c r="O63">
        <f t="shared" si="18"/>
        <v>0.11150769006409661</v>
      </c>
      <c r="P63">
        <f t="shared" si="19"/>
        <v>0.05690282998662145</v>
      </c>
      <c r="Q63">
        <f t="shared" si="20"/>
        <v>0.019156252952267656</v>
      </c>
      <c r="R63">
        <f t="shared" si="21"/>
        <v>0.003198213710331725</v>
      </c>
      <c r="S63">
        <f t="shared" si="22"/>
        <v>0</v>
      </c>
      <c r="T63">
        <f t="shared" si="23"/>
        <v>0</v>
      </c>
      <c r="U63">
        <f t="shared" si="24"/>
        <v>0</v>
      </c>
      <c r="V63">
        <f t="shared" si="25"/>
        <v>0</v>
      </c>
      <c r="W63">
        <f t="shared" si="26"/>
        <v>0</v>
      </c>
      <c r="X63">
        <f t="shared" si="27"/>
        <v>0</v>
      </c>
      <c r="Y63">
        <f t="shared" si="28"/>
        <v>0</v>
      </c>
      <c r="Z63">
        <f t="shared" si="29"/>
        <v>1.0004982466609755</v>
      </c>
    </row>
    <row r="64" spans="1:26" ht="13.5">
      <c r="A64">
        <f t="shared" si="9"/>
        <v>2.849999999999998</v>
      </c>
      <c r="B64">
        <f t="shared" si="30"/>
        <v>0.0002915113488897275</v>
      </c>
      <c r="C64">
        <v>0.00040104062931707547</v>
      </c>
      <c r="D64">
        <v>0.00014186708871077693</v>
      </c>
      <c r="F64">
        <f t="shared" si="31"/>
        <v>0.0019772705114756138</v>
      </c>
      <c r="G64">
        <f t="shared" si="10"/>
        <v>0.007578809509937282</v>
      </c>
      <c r="H64">
        <f t="shared" si="11"/>
        <v>0.021155343163750638</v>
      </c>
      <c r="I64">
        <f t="shared" si="12"/>
        <v>0.046971123653811016</v>
      </c>
      <c r="J64">
        <f t="shared" si="13"/>
        <v>0.08614195897169646</v>
      </c>
      <c r="K64">
        <f t="shared" si="14"/>
        <v>0.1324441920909785</v>
      </c>
      <c r="L64">
        <f t="shared" si="15"/>
        <v>0.17093767404258386</v>
      </c>
      <c r="M64">
        <f t="shared" si="16"/>
        <v>0.18346745954197874</v>
      </c>
      <c r="N64">
        <f t="shared" si="17"/>
        <v>0.16044528464584362</v>
      </c>
      <c r="O64">
        <f t="shared" si="18"/>
        <v>0.11035796606282078</v>
      </c>
      <c r="P64">
        <f t="shared" si="19"/>
        <v>0.056195409675780156</v>
      </c>
      <c r="Q64">
        <f t="shared" si="20"/>
        <v>0.018886747155070313</v>
      </c>
      <c r="R64">
        <f t="shared" si="21"/>
        <v>0.003149249625385068</v>
      </c>
      <c r="S64">
        <f t="shared" si="22"/>
        <v>0</v>
      </c>
      <c r="T64">
        <f t="shared" si="23"/>
        <v>0</v>
      </c>
      <c r="U64">
        <f t="shared" si="24"/>
        <v>0</v>
      </c>
      <c r="V64">
        <f t="shared" si="25"/>
        <v>0</v>
      </c>
      <c r="W64">
        <f t="shared" si="26"/>
        <v>0</v>
      </c>
      <c r="X64">
        <f t="shared" si="27"/>
        <v>0</v>
      </c>
      <c r="Y64">
        <f t="shared" si="28"/>
        <v>0</v>
      </c>
      <c r="Z64">
        <f t="shared" si="29"/>
        <v>1.0005429077180297</v>
      </c>
    </row>
    <row r="65" spans="1:26" ht="13.5">
      <c r="A65">
        <f t="shared" si="9"/>
        <v>2.8999999999999977</v>
      </c>
      <c r="B65">
        <f t="shared" si="30"/>
        <v>0.00032117040656186167</v>
      </c>
      <c r="C65">
        <v>0.00043503163589970697</v>
      </c>
      <c r="D65">
        <v>0.00015512321115595057</v>
      </c>
      <c r="F65">
        <f t="shared" si="31"/>
        <v>0.0021156576237573296</v>
      </c>
      <c r="G65">
        <f t="shared" si="10"/>
        <v>0.00794591925930566</v>
      </c>
      <c r="H65">
        <f t="shared" si="11"/>
        <v>0.02185180392637577</v>
      </c>
      <c r="I65">
        <f t="shared" si="12"/>
        <v>0.0479727527658979</v>
      </c>
      <c r="J65">
        <f t="shared" si="13"/>
        <v>0.08721449456868063</v>
      </c>
      <c r="K65">
        <f t="shared" si="14"/>
        <v>0.13318022630487864</v>
      </c>
      <c r="L65">
        <f t="shared" si="15"/>
        <v>0.17096349780823145</v>
      </c>
      <c r="M65">
        <f t="shared" si="16"/>
        <v>0.1827131876444036</v>
      </c>
      <c r="N65">
        <f t="shared" si="17"/>
        <v>0.1592455364641498</v>
      </c>
      <c r="O65">
        <f t="shared" si="18"/>
        <v>0.10923974191331576</v>
      </c>
      <c r="P65">
        <f t="shared" si="19"/>
        <v>0.055508881489732737</v>
      </c>
      <c r="Q65">
        <f t="shared" si="20"/>
        <v>0.018625381461623545</v>
      </c>
      <c r="R65">
        <f t="shared" si="21"/>
        <v>0.003101748363087089</v>
      </c>
      <c r="S65">
        <f t="shared" si="22"/>
        <v>0</v>
      </c>
      <c r="T65">
        <f t="shared" si="23"/>
        <v>0</v>
      </c>
      <c r="U65">
        <f t="shared" si="24"/>
        <v>0</v>
      </c>
      <c r="V65">
        <f t="shared" si="25"/>
        <v>0</v>
      </c>
      <c r="W65">
        <f t="shared" si="26"/>
        <v>0</v>
      </c>
      <c r="X65">
        <f t="shared" si="27"/>
        <v>0</v>
      </c>
      <c r="Y65">
        <f t="shared" si="28"/>
        <v>0</v>
      </c>
      <c r="Z65">
        <f t="shared" si="29"/>
        <v>1.0005901548470575</v>
      </c>
    </row>
    <row r="66" spans="1:26" ht="13.5">
      <c r="A66">
        <f t="shared" si="9"/>
        <v>2.9499999999999975</v>
      </c>
      <c r="B66">
        <f t="shared" si="30"/>
        <v>0.0003529052709182216</v>
      </c>
      <c r="C66">
        <v>0.00047084974867645283</v>
      </c>
      <c r="D66">
        <v>0.00016919386811288734</v>
      </c>
      <c r="F66">
        <f t="shared" si="31"/>
        <v>0.0022588306084674195</v>
      </c>
      <c r="G66">
        <f t="shared" si="10"/>
        <v>0.008317317027664308</v>
      </c>
      <c r="H66">
        <f t="shared" si="11"/>
        <v>0.02254497818042636</v>
      </c>
      <c r="I66">
        <f t="shared" si="12"/>
        <v>0.04895681223814245</v>
      </c>
      <c r="J66">
        <f t="shared" si="13"/>
        <v>0.0882557261355314</v>
      </c>
      <c r="K66">
        <f t="shared" si="14"/>
        <v>0.13388269890215967</v>
      </c>
      <c r="L66">
        <f t="shared" si="15"/>
        <v>0.17097066954784354</v>
      </c>
      <c r="M66">
        <f t="shared" si="16"/>
        <v>0.18196560105515935</v>
      </c>
      <c r="N66">
        <f t="shared" si="17"/>
        <v>0.15807257081115383</v>
      </c>
      <c r="O66">
        <f t="shared" si="18"/>
        <v>0.10815186371039909</v>
      </c>
      <c r="P66">
        <f t="shared" si="19"/>
        <v>0.05484247686858245</v>
      </c>
      <c r="Q66">
        <f t="shared" si="20"/>
        <v>0.018371880767419885</v>
      </c>
      <c r="R66">
        <f t="shared" si="21"/>
        <v>0.003055668876133813</v>
      </c>
      <c r="S66">
        <f t="shared" si="22"/>
        <v>0</v>
      </c>
      <c r="T66">
        <f t="shared" si="23"/>
        <v>0</v>
      </c>
      <c r="U66">
        <f t="shared" si="24"/>
        <v>0</v>
      </c>
      <c r="V66">
        <f t="shared" si="25"/>
        <v>0</v>
      </c>
      <c r="W66">
        <f t="shared" si="26"/>
        <v>0</v>
      </c>
      <c r="X66">
        <f t="shared" si="27"/>
        <v>0</v>
      </c>
      <c r="Y66">
        <f t="shared" si="28"/>
        <v>0</v>
      </c>
      <c r="Z66">
        <f t="shared" si="29"/>
        <v>1.000640043616791</v>
      </c>
    </row>
    <row r="67" spans="1:26" ht="13.5">
      <c r="A67">
        <f t="shared" si="9"/>
        <v>2.9999999999999973</v>
      </c>
      <c r="B67">
        <f t="shared" si="30"/>
        <v>0.0003867877300452329</v>
      </c>
      <c r="C67">
        <v>0.0005085275696751967</v>
      </c>
      <c r="D67">
        <v>0.00018409942770614848</v>
      </c>
      <c r="F67">
        <f t="shared" si="31"/>
        <v>0.002406702741916315</v>
      </c>
      <c r="G67">
        <f t="shared" si="10"/>
        <v>0.00869263401668605</v>
      </c>
      <c r="H67">
        <f t="shared" si="11"/>
        <v>0.02323444196958528</v>
      </c>
      <c r="I67">
        <f t="shared" si="12"/>
        <v>0.04992334322611792</v>
      </c>
      <c r="J67">
        <f t="shared" si="13"/>
        <v>0.08926653006444059</v>
      </c>
      <c r="K67">
        <f t="shared" si="14"/>
        <v>0.13455306553231527</v>
      </c>
      <c r="L67">
        <f t="shared" si="15"/>
        <v>0.1709603844541423</v>
      </c>
      <c r="M67">
        <f t="shared" si="16"/>
        <v>0.18122488618505367</v>
      </c>
      <c r="N67">
        <f t="shared" si="17"/>
        <v>0.15692558204072005</v>
      </c>
      <c r="O67">
        <f t="shared" si="18"/>
        <v>0.10709323443187924</v>
      </c>
      <c r="P67">
        <f t="shared" si="19"/>
        <v>0.05419546027390982</v>
      </c>
      <c r="Q67">
        <f t="shared" si="20"/>
        <v>0.018125977464879837</v>
      </c>
      <c r="R67">
        <f t="shared" si="21"/>
        <v>0.003010969868310316</v>
      </c>
      <c r="S67">
        <f t="shared" si="22"/>
        <v>0</v>
      </c>
      <c r="T67">
        <f t="shared" si="23"/>
        <v>0</v>
      </c>
      <c r="U67">
        <f t="shared" si="24"/>
        <v>0</v>
      </c>
      <c r="V67">
        <f t="shared" si="25"/>
        <v>0</v>
      </c>
      <c r="W67">
        <f t="shared" si="26"/>
        <v>0</v>
      </c>
      <c r="X67">
        <f t="shared" si="27"/>
        <v>0</v>
      </c>
      <c r="Y67">
        <f t="shared" si="28"/>
        <v>0</v>
      </c>
      <c r="Z67">
        <f t="shared" si="29"/>
        <v>1.0006926269973833</v>
      </c>
    </row>
    <row r="68" spans="1:26" ht="13.5">
      <c r="A68">
        <f t="shared" si="9"/>
        <v>3.049999999999997</v>
      </c>
      <c r="B68">
        <f t="shared" si="30"/>
        <v>0.00042288827117397765</v>
      </c>
      <c r="C68">
        <v>0.0005480958699016747</v>
      </c>
      <c r="D68">
        <v>0.000199859477366171</v>
      </c>
      <c r="F68">
        <f t="shared" si="31"/>
        <v>0.002559180139030662</v>
      </c>
      <c r="G68">
        <f t="shared" si="10"/>
        <v>0.009071511096156561</v>
      </c>
      <c r="H68">
        <f t="shared" si="11"/>
        <v>0.023919804397719856</v>
      </c>
      <c r="I68">
        <f t="shared" si="12"/>
        <v>0.05087241464475217</v>
      </c>
      <c r="J68">
        <f t="shared" si="13"/>
        <v>0.09024776409142247</v>
      </c>
      <c r="K68">
        <f t="shared" si="14"/>
        <v>0.1351927111276428</v>
      </c>
      <c r="L68">
        <f t="shared" si="15"/>
        <v>0.170933761941872</v>
      </c>
      <c r="M68">
        <f t="shared" si="16"/>
        <v>0.180491205167524</v>
      </c>
      <c r="N68">
        <f t="shared" si="17"/>
        <v>0.1558037998648453</v>
      </c>
      <c r="O68">
        <f t="shared" si="18"/>
        <v>0.10606281001356634</v>
      </c>
      <c r="P68">
        <f t="shared" si="19"/>
        <v>0.05356712753971897</v>
      </c>
      <c r="Q68">
        <f t="shared" si="20"/>
        <v>0.017887411636640625</v>
      </c>
      <c r="R68">
        <f t="shared" si="21"/>
        <v>0.0029676100679361995</v>
      </c>
      <c r="S68">
        <f t="shared" si="22"/>
        <v>0</v>
      </c>
      <c r="T68">
        <f t="shared" si="23"/>
        <v>0</v>
      </c>
      <c r="U68">
        <f t="shared" si="24"/>
        <v>0</v>
      </c>
      <c r="V68">
        <f t="shared" si="25"/>
        <v>0</v>
      </c>
      <c r="W68">
        <f t="shared" si="26"/>
        <v>0</v>
      </c>
      <c r="X68">
        <f t="shared" si="27"/>
        <v>0</v>
      </c>
      <c r="Y68">
        <f t="shared" si="28"/>
        <v>0</v>
      </c>
      <c r="Z68">
        <f t="shared" si="29"/>
        <v>1.0007479553472698</v>
      </c>
    </row>
    <row r="69" spans="1:26" ht="13.5">
      <c r="A69">
        <f t="shared" si="9"/>
        <v>3.099999999999997</v>
      </c>
      <c r="B69">
        <f t="shared" si="30"/>
        <v>0.0004612759732594376</v>
      </c>
      <c r="C69">
        <v>0.00058958359957168</v>
      </c>
      <c r="D69">
        <v>0.00021649280981578936</v>
      </c>
      <c r="F69">
        <f t="shared" si="31"/>
        <v>0.002716162365658979</v>
      </c>
      <c r="G69">
        <f t="shared" si="10"/>
        <v>0.009453599255051567</v>
      </c>
      <c r="H69">
        <f t="shared" si="11"/>
        <v>0.024600705858967214</v>
      </c>
      <c r="I69">
        <f t="shared" si="12"/>
        <v>0.05180412008472503</v>
      </c>
      <c r="J69">
        <f t="shared" si="13"/>
        <v>0.09120026669493908</v>
      </c>
      <c r="K69">
        <f t="shared" si="14"/>
        <v>0.13580295387079128</v>
      </c>
      <c r="L69">
        <f t="shared" si="15"/>
        <v>0.17089185122258424</v>
      </c>
      <c r="M69">
        <f t="shared" si="16"/>
        <v>0.17976469801631942</v>
      </c>
      <c r="N69">
        <f t="shared" si="17"/>
        <v>0.15470648691404248</v>
      </c>
      <c r="O69">
        <f t="shared" si="18"/>
        <v>0.10505959579240362</v>
      </c>
      <c r="P69">
        <f t="shared" si="19"/>
        <v>0.05295680432659358</v>
      </c>
      <c r="Q69">
        <f t="shared" si="20"/>
        <v>0.017655931170878197</v>
      </c>
      <c r="R69">
        <f t="shared" si="21"/>
        <v>0.0029255484537878593</v>
      </c>
      <c r="S69">
        <f t="shared" si="22"/>
        <v>0</v>
      </c>
      <c r="T69">
        <f t="shared" si="23"/>
        <v>0</v>
      </c>
      <c r="U69">
        <f t="shared" si="24"/>
        <v>0</v>
      </c>
      <c r="V69">
        <f t="shared" si="25"/>
        <v>0</v>
      </c>
      <c r="W69">
        <f t="shared" si="26"/>
        <v>0</v>
      </c>
      <c r="X69">
        <f t="shared" si="27"/>
        <v>0</v>
      </c>
      <c r="Y69">
        <f t="shared" si="28"/>
        <v>0</v>
      </c>
      <c r="Z69">
        <f t="shared" si="29"/>
        <v>1.0008060764093893</v>
      </c>
    </row>
    <row r="70" spans="1:26" ht="13.5">
      <c r="A70">
        <f t="shared" si="9"/>
        <v>3.149999999999997</v>
      </c>
      <c r="B70">
        <f t="shared" si="30"/>
        <v>0.0005020184087443223</v>
      </c>
      <c r="C70">
        <v>0.0006330179034711394</v>
      </c>
      <c r="D70">
        <v>0.00023401741248767682</v>
      </c>
      <c r="F70">
        <f t="shared" si="31"/>
        <v>0.002877543036855872</v>
      </c>
      <c r="G70">
        <f t="shared" si="10"/>
        <v>0.009838559952995476</v>
      </c>
      <c r="H70">
        <f t="shared" si="11"/>
        <v>0.025276816320002483</v>
      </c>
      <c r="I70">
        <f t="shared" si="12"/>
        <v>0.052718575013559255</v>
      </c>
      <c r="J70">
        <f t="shared" si="13"/>
        <v>0.09212485667932122</v>
      </c>
      <c r="K70">
        <f t="shared" si="14"/>
        <v>0.13638504891385225</v>
      </c>
      <c r="L70">
        <f t="shared" si="15"/>
        <v>0.170835636384233</v>
      </c>
      <c r="M70">
        <f t="shared" si="16"/>
        <v>0.17904548456449623</v>
      </c>
      <c r="N70">
        <f t="shared" si="17"/>
        <v>0.1536329365288754</v>
      </c>
      <c r="O70">
        <f t="shared" si="18"/>
        <v>0.10408264327526456</v>
      </c>
      <c r="P70">
        <f t="shared" si="19"/>
        <v>0.05236384466993134</v>
      </c>
      <c r="Q70">
        <f t="shared" si="20"/>
        <v>0.017431291811445055</v>
      </c>
      <c r="R70">
        <f t="shared" si="21"/>
        <v>0.0028847444404255726</v>
      </c>
      <c r="S70">
        <f t="shared" si="22"/>
        <v>0</v>
      </c>
      <c r="T70">
        <f t="shared" si="23"/>
        <v>0</v>
      </c>
      <c r="U70">
        <f t="shared" si="24"/>
        <v>0</v>
      </c>
      <c r="V70">
        <f t="shared" si="25"/>
        <v>0</v>
      </c>
      <c r="W70">
        <f t="shared" si="26"/>
        <v>0</v>
      </c>
      <c r="X70">
        <f t="shared" si="27"/>
        <v>0</v>
      </c>
      <c r="Y70">
        <f t="shared" si="28"/>
        <v>0</v>
      </c>
      <c r="Z70">
        <f t="shared" si="29"/>
        <v>1.000867035315961</v>
      </c>
    </row>
    <row r="71" spans="1:26" ht="13.5">
      <c r="A71">
        <f t="shared" si="9"/>
        <v>3.1999999999999966</v>
      </c>
      <c r="B71">
        <f t="shared" si="30"/>
        <v>0.0005451815542971603</v>
      </c>
      <c r="C71">
        <v>0.0006784241409143515</v>
      </c>
      <c r="D71">
        <v>0.00025245046013672157</v>
      </c>
      <c r="F71">
        <f t="shared" si="31"/>
        <v>0.0030432103987872217</v>
      </c>
      <c r="G71">
        <f t="shared" si="10"/>
        <v>0.010226065382496647</v>
      </c>
      <c r="H71">
        <f t="shared" si="11"/>
        <v>0.025947833659830492</v>
      </c>
      <c r="I71">
        <f t="shared" si="12"/>
        <v>0.053615914236474646</v>
      </c>
      <c r="J71">
        <f t="shared" si="13"/>
        <v>0.09302233291390703</v>
      </c>
      <c r="K71">
        <f t="shared" si="14"/>
        <v>0.13694019186392767</v>
      </c>
      <c r="L71">
        <f t="shared" si="15"/>
        <v>0.1707660410272381</v>
      </c>
      <c r="M71">
        <f t="shared" si="16"/>
        <v>0.1783336662120497</v>
      </c>
      <c r="N71">
        <f t="shared" si="17"/>
        <v>0.15258247075761777</v>
      </c>
      <c r="O71">
        <f t="shared" si="18"/>
        <v>0.1031310471964675</v>
      </c>
      <c r="P71">
        <f t="shared" si="19"/>
        <v>0.051787629614251394</v>
      </c>
      <c r="Q71">
        <f t="shared" si="20"/>
        <v>0.017213257153770804</v>
      </c>
      <c r="R71">
        <f t="shared" si="21"/>
        <v>0.0028451580288859375</v>
      </c>
      <c r="S71">
        <f t="shared" si="22"/>
        <v>0</v>
      </c>
      <c r="T71">
        <f t="shared" si="23"/>
        <v>0</v>
      </c>
      <c r="U71">
        <f t="shared" si="24"/>
        <v>0</v>
      </c>
      <c r="V71">
        <f t="shared" si="25"/>
        <v>0</v>
      </c>
      <c r="W71">
        <f t="shared" si="26"/>
        <v>0</v>
      </c>
      <c r="X71">
        <f t="shared" si="27"/>
        <v>0</v>
      </c>
      <c r="Y71">
        <f t="shared" si="28"/>
        <v>0</v>
      </c>
      <c r="Z71">
        <f aca="true" t="shared" si="32" ref="Z71:Z102">SUM(B71:Y71)</f>
        <v>1.0009308746010532</v>
      </c>
    </row>
    <row r="72" spans="1:26" ht="13.5">
      <c r="A72">
        <f t="shared" si="9"/>
        <v>3.2499999999999964</v>
      </c>
      <c r="B72">
        <f aca="true" t="shared" si="33" ref="B72:B103">F71*F$4+B71</f>
        <v>0.0005908297102789686</v>
      </c>
      <c r="C72">
        <v>0.0007258259098002191</v>
      </c>
      <c r="D72">
        <v>0.00027180831041523807</v>
      </c>
      <c r="F72">
        <f aca="true" t="shared" si="34" ref="F72:F103">B71*B$3+G71*G$4+F71*(1-F$3-F$4)</f>
        <v>0.0032130478923166964</v>
      </c>
      <c r="G72">
        <f t="shared" si="10"/>
        <v>0.01061579865164042</v>
      </c>
      <c r="H72">
        <f t="shared" si="11"/>
        <v>0.02661348207087663</v>
      </c>
      <c r="I72">
        <f t="shared" si="12"/>
        <v>0.05449628959403377</v>
      </c>
      <c r="J72">
        <f t="shared" si="13"/>
        <v>0.0938934742030095</v>
      </c>
      <c r="K72">
        <f t="shared" si="14"/>
        <v>0.13746952204971247</v>
      </c>
      <c r="L72">
        <f t="shared" si="15"/>
        <v>0.1706839325026765</v>
      </c>
      <c r="M72">
        <f t="shared" si="16"/>
        <v>0.1776293275055372</v>
      </c>
      <c r="N72">
        <f t="shared" si="17"/>
        <v>0.15155443853782888</v>
      </c>
      <c r="O72">
        <f t="shared" si="18"/>
        <v>0.1022039428317994</v>
      </c>
      <c r="P72">
        <f t="shared" si="19"/>
        <v>0.0512275659265299</v>
      </c>
      <c r="Q72">
        <f t="shared" si="20"/>
        <v>0.01700159859589552</v>
      </c>
      <c r="R72">
        <f t="shared" si="21"/>
        <v>0.0028067499278663036</v>
      </c>
      <c r="S72">
        <f t="shared" si="22"/>
        <v>0</v>
      </c>
      <c r="T72">
        <f t="shared" si="23"/>
        <v>0</v>
      </c>
      <c r="U72">
        <f t="shared" si="24"/>
        <v>0</v>
      </c>
      <c r="V72">
        <f t="shared" si="25"/>
        <v>0</v>
      </c>
      <c r="W72">
        <f t="shared" si="26"/>
        <v>0</v>
      </c>
      <c r="X72">
        <f t="shared" si="27"/>
        <v>0</v>
      </c>
      <c r="Y72">
        <f t="shared" si="28"/>
        <v>0</v>
      </c>
      <c r="Z72">
        <f t="shared" si="32"/>
        <v>1.0009976342202176</v>
      </c>
    </row>
    <row r="73" spans="1:26" ht="13.5">
      <c r="A73">
        <f aca="true" t="shared" si="35" ref="A73:A136">A72+I$2</f>
        <v>3.2999999999999963</v>
      </c>
      <c r="B73">
        <f t="shared" si="33"/>
        <v>0.0006390254286637191</v>
      </c>
      <c r="C73">
        <v>0.0007752450742961498</v>
      </c>
      <c r="D73">
        <v>0.0002921065021843517</v>
      </c>
      <c r="F73">
        <f t="shared" si="34"/>
        <v>0.003386934696711658</v>
      </c>
      <c r="G73">
        <f aca="true" t="shared" si="36" ref="G73:G95">F72*F$3+H72*H$4+G72*(1-G$3-G$4)</f>
        <v>0.011007453896209933</v>
      </c>
      <c r="H73">
        <f aca="true" t="shared" si="37" ref="H73:H95">G72*G$3+I72*I$4+H72*(1-H$3-H$4)</f>
        <v>0.02727351052385368</v>
      </c>
      <c r="I73">
        <f aca="true" t="shared" si="38" ref="I73:I95">H72*H$3+J72*J$4+I72*(1-I$3-I$4)</f>
        <v>0.05535986787547017</v>
      </c>
      <c r="J73">
        <f aca="true" t="shared" si="39" ref="J73:J95">I72*I$3+K72*K$4+J72*(1-J$3-J$4)</f>
        <v>0.09473903926541999</v>
      </c>
      <c r="K73">
        <f aca="true" t="shared" si="40" ref="K73:K95">J72*J$3+L72*L$4+K72*(1-K$3-K$4)</f>
        <v>0.13797412558310054</v>
      </c>
      <c r="L73">
        <f aca="true" t="shared" si="41" ref="L73:L95">K72*K$3+M72*M$4+L72*(1-L$3-L$4)</f>
        <v>0.1705901257929987</v>
      </c>
      <c r="M73">
        <f aca="true" t="shared" si="42" ref="M73:M95">L72*L$3+N72*N$4+M72*(1-M$3-M$4)</f>
        <v>0.17693253756970695</v>
      </c>
      <c r="N73">
        <f aca="true" t="shared" si="43" ref="N73:N95">M72*M$3+O72*O$4+N72*(1-N$3-N$4)</f>
        <v>0.15054821404214103</v>
      </c>
      <c r="O73">
        <f aca="true" t="shared" si="44" ref="O73:O95">N72*N$3+P72*P$4+O72*(1-O$3-O$4)</f>
        <v>0.10130050354092657</v>
      </c>
      <c r="P73">
        <f aca="true" t="shared" si="45" ref="P73:P95">O72*O$3+Q72*Q$4+P72*(1-P$3-P$4)</f>
        <v>0.05068308488233947</v>
      </c>
      <c r="Q73">
        <f aca="true" t="shared" si="46" ref="Q73:Q95">P72*P$3+R72*R$4+Q72*(1-Q$3-Q$4)</f>
        <v>0.016796095252650536</v>
      </c>
      <c r="R73">
        <f aca="true" t="shared" si="47" ref="R73:R95">Q72*Q$3+S72*S$4+R72*(1-R$3-R$4)</f>
        <v>0.00276948164980924</v>
      </c>
      <c r="S73">
        <f aca="true" t="shared" si="48" ref="S73:S95">R72*R$3+T72*T$4+S72*(1-S$3-S$4)</f>
        <v>0</v>
      </c>
      <c r="T73">
        <f aca="true" t="shared" si="49" ref="T73:T95">S72*S$3+U72*U$4+T72*(1-T$3-T$4)</f>
        <v>0</v>
      </c>
      <c r="U73">
        <f aca="true" t="shared" si="50" ref="U73:U95">T72*T$3+V72*V$4+U72*(1-U$3-U$4)</f>
        <v>0</v>
      </c>
      <c r="V73">
        <f aca="true" t="shared" si="51" ref="V73:V95">U72*U$3+W72*W$4+V72*(1-V$3-V$4)</f>
        <v>0</v>
      </c>
      <c r="W73">
        <f aca="true" t="shared" si="52" ref="W73:W95">V72*V$3+X72*X$4+W72*(1-W$3-W$4)</f>
        <v>0</v>
      </c>
      <c r="X73">
        <f aca="true" t="shared" si="53" ref="X73:X95">W72*W$3+Y72*Y$4+X72*(1-X$3-X$4)</f>
        <v>0</v>
      </c>
      <c r="Y73">
        <f aca="true" t="shared" si="54" ref="Y73:Y95">X72*X$3+Y72*(1-Y$3-Y$4)</f>
        <v>0</v>
      </c>
      <c r="Z73">
        <f t="shared" si="32"/>
        <v>1.0010673515764827</v>
      </c>
    </row>
    <row r="74" spans="1:26" ht="13.5">
      <c r="A74">
        <f t="shared" si="35"/>
        <v>3.349999999999996</v>
      </c>
      <c r="B74">
        <f t="shared" si="33"/>
        <v>0.000689829449114394</v>
      </c>
      <c r="C74">
        <v>0.0008267017957090715</v>
      </c>
      <c r="D74">
        <v>0.00031335975634158483</v>
      </c>
      <c r="F74">
        <f t="shared" si="34"/>
        <v>0.003564746252245931</v>
      </c>
      <c r="G74">
        <f t="shared" si="36"/>
        <v>0.011400736329506854</v>
      </c>
      <c r="H74">
        <f t="shared" si="37"/>
        <v>0.027927691297810996</v>
      </c>
      <c r="I74">
        <f t="shared" si="38"/>
        <v>0.05620682892834517</v>
      </c>
      <c r="J74">
        <f t="shared" si="39"/>
        <v>0.09555976680524285</v>
      </c>
      <c r="K74">
        <f t="shared" si="40"/>
        <v>0.1384550382292028</v>
      </c>
      <c r="L74">
        <f t="shared" si="41"/>
        <v>0.17048538707105937</v>
      </c>
      <c r="M74">
        <f t="shared" si="42"/>
        <v>0.17624335140832534</v>
      </c>
      <c r="N74">
        <f t="shared" si="43"/>
        <v>0.149563195170769</v>
      </c>
      <c r="O74">
        <f t="shared" si="44"/>
        <v>0.10041993851359679</v>
      </c>
      <c r="P74">
        <f t="shared" si="45"/>
        <v>0.05015364111927137</v>
      </c>
      <c r="Q74">
        <f t="shared" si="46"/>
        <v>0.0165965338398354</v>
      </c>
      <c r="R74">
        <f t="shared" si="47"/>
        <v>0.0027333155856759544</v>
      </c>
      <c r="S74">
        <f t="shared" si="48"/>
        <v>0</v>
      </c>
      <c r="T74">
        <f t="shared" si="49"/>
        <v>0</v>
      </c>
      <c r="U74">
        <f t="shared" si="50"/>
        <v>0</v>
      </c>
      <c r="V74">
        <f t="shared" si="51"/>
        <v>0</v>
      </c>
      <c r="W74">
        <f t="shared" si="52"/>
        <v>0</v>
      </c>
      <c r="X74">
        <f t="shared" si="53"/>
        <v>0</v>
      </c>
      <c r="Y74">
        <f t="shared" si="54"/>
        <v>0</v>
      </c>
      <c r="Z74">
        <f t="shared" si="32"/>
        <v>1.001140061552053</v>
      </c>
    </row>
    <row r="75" spans="1:26" ht="13.5">
      <c r="A75">
        <f t="shared" si="35"/>
        <v>3.399999999999996</v>
      </c>
      <c r="B75">
        <f t="shared" si="33"/>
        <v>0.000743300642898083</v>
      </c>
      <c r="C75">
        <v>0.0008802145661324049</v>
      </c>
      <c r="D75">
        <v>0.0003355819789523511</v>
      </c>
      <c r="F75">
        <f t="shared" si="34"/>
        <v>0.0037463547607800695</v>
      </c>
      <c r="G75">
        <f t="shared" si="36"/>
        <v>0.011795362237467643</v>
      </c>
      <c r="H75">
        <f t="shared" si="37"/>
        <v>0.028575818575897263</v>
      </c>
      <c r="I75">
        <f t="shared" si="38"/>
        <v>0.05703736394682245</v>
      </c>
      <c r="J75">
        <f t="shared" si="39"/>
        <v>0.09635637565850466</v>
      </c>
      <c r="K75">
        <f t="shared" si="40"/>
        <v>0.13891324809749378</v>
      </c>
      <c r="L75">
        <f t="shared" si="41"/>
        <v>0.17037043696920226</v>
      </c>
      <c r="M75">
        <f t="shared" si="42"/>
        <v>0.1755618110890088</v>
      </c>
      <c r="N75">
        <f t="shared" si="43"/>
        <v>0.14859880217521804</v>
      </c>
      <c r="O75">
        <f t="shared" si="44"/>
        <v>0.09956149069808651</v>
      </c>
      <c r="P75">
        <f t="shared" si="45"/>
        <v>0.0496387115527218</v>
      </c>
      <c r="Q75">
        <f t="shared" si="46"/>
        <v>0.016402708534236702</v>
      </c>
      <c r="R75">
        <f t="shared" si="47"/>
        <v>0.0026982150616642053</v>
      </c>
      <c r="S75">
        <f t="shared" si="48"/>
        <v>0</v>
      </c>
      <c r="T75">
        <f t="shared" si="49"/>
        <v>0</v>
      </c>
      <c r="U75">
        <f t="shared" si="50"/>
        <v>0</v>
      </c>
      <c r="V75">
        <f t="shared" si="51"/>
        <v>0</v>
      </c>
      <c r="W75">
        <f t="shared" si="52"/>
        <v>0</v>
      </c>
      <c r="X75">
        <f t="shared" si="53"/>
        <v>0</v>
      </c>
      <c r="Y75">
        <f t="shared" si="54"/>
        <v>0</v>
      </c>
      <c r="Z75">
        <f t="shared" si="32"/>
        <v>1.001215796545087</v>
      </c>
    </row>
    <row r="76" spans="1:26" ht="13.5">
      <c r="A76">
        <f t="shared" si="35"/>
        <v>3.4499999999999957</v>
      </c>
      <c r="B76">
        <f t="shared" si="33"/>
        <v>0.000799495964309784</v>
      </c>
      <c r="C76">
        <v>0.0009358002444866113</v>
      </c>
      <c r="D76">
        <v>0.00035878626648149674</v>
      </c>
      <c r="F76">
        <f t="shared" si="34"/>
        <v>0.0039316296636689955</v>
      </c>
      <c r="G76">
        <f t="shared" si="36"/>
        <v>0.01219105892602167</v>
      </c>
      <c r="H76">
        <f t="shared" si="37"/>
        <v>0.029217707106659656</v>
      </c>
      <c r="I76">
        <f t="shared" si="38"/>
        <v>0.057851673922379235</v>
      </c>
      <c r="J76">
        <f t="shared" si="39"/>
        <v>0.09712956500225481</v>
      </c>
      <c r="K76">
        <f t="shared" si="40"/>
        <v>0.1393496981660992</v>
      </c>
      <c r="L76">
        <f t="shared" si="41"/>
        <v>0.1702459535865877</v>
      </c>
      <c r="M76">
        <f t="shared" si="42"/>
        <v>0.17488794682484754</v>
      </c>
      <c r="N76">
        <f t="shared" si="43"/>
        <v>0.14765447639940785</v>
      </c>
      <c r="O76">
        <f t="shared" si="44"/>
        <v>0.09872443489298577</v>
      </c>
      <c r="P76">
        <f t="shared" si="45"/>
        <v>0.0491377943496421</v>
      </c>
      <c r="Q76">
        <f t="shared" si="46"/>
        <v>0.016214420814471213</v>
      </c>
      <c r="R76">
        <f t="shared" si="47"/>
        <v>0.002664144380666786</v>
      </c>
      <c r="S76">
        <f t="shared" si="48"/>
        <v>0</v>
      </c>
      <c r="T76">
        <f t="shared" si="49"/>
        <v>0</v>
      </c>
      <c r="U76">
        <f t="shared" si="50"/>
        <v>0</v>
      </c>
      <c r="V76">
        <f t="shared" si="51"/>
        <v>0</v>
      </c>
      <c r="W76">
        <f t="shared" si="52"/>
        <v>0</v>
      </c>
      <c r="X76">
        <f t="shared" si="53"/>
        <v>0</v>
      </c>
      <c r="Y76">
        <f t="shared" si="54"/>
        <v>0</v>
      </c>
      <c r="Z76">
        <f t="shared" si="32"/>
        <v>1.0012945865109704</v>
      </c>
    </row>
    <row r="77" spans="1:26" ht="13.5">
      <c r="A77">
        <f t="shared" si="35"/>
        <v>3.4999999999999956</v>
      </c>
      <c r="B77">
        <f t="shared" si="33"/>
        <v>0.0008584704092648189</v>
      </c>
      <c r="C77">
        <v>0.0009934740945989032</v>
      </c>
      <c r="D77">
        <v>0.00038298491293001653</v>
      </c>
      <c r="F77">
        <f t="shared" si="34"/>
        <v>0.00412043809658454</v>
      </c>
      <c r="G77">
        <f t="shared" si="36"/>
        <v>0.012587564627019581</v>
      </c>
      <c r="H77">
        <f t="shared" si="37"/>
        <v>0.029853190930134443</v>
      </c>
      <c r="I77">
        <f t="shared" si="38"/>
        <v>0.05864996824219094</v>
      </c>
      <c r="J77">
        <f t="shared" si="39"/>
        <v>0.09788001461482328</v>
      </c>
      <c r="K77">
        <f t="shared" si="40"/>
        <v>0.13976528865052706</v>
      </c>
      <c r="L77">
        <f t="shared" si="41"/>
        <v>0.17011257525982643</v>
      </c>
      <c r="M77">
        <f t="shared" si="42"/>
        <v>0.17422177796389285</v>
      </c>
      <c r="N77">
        <f t="shared" si="43"/>
        <v>0.1467296791259737</v>
      </c>
      <c r="O77">
        <f t="shared" si="44"/>
        <v>0.09790807598570164</v>
      </c>
      <c r="P77">
        <f t="shared" si="45"/>
        <v>0.04865040795629959</v>
      </c>
      <c r="Q77">
        <f t="shared" si="46"/>
        <v>0.016031479286892598</v>
      </c>
      <c r="R77">
        <f t="shared" si="47"/>
        <v>0.002631068850870899</v>
      </c>
      <c r="S77">
        <f t="shared" si="48"/>
        <v>0</v>
      </c>
      <c r="T77">
        <f t="shared" si="49"/>
        <v>0</v>
      </c>
      <c r="U77">
        <f t="shared" si="50"/>
        <v>0</v>
      </c>
      <c r="V77">
        <f t="shared" si="51"/>
        <v>0</v>
      </c>
      <c r="W77">
        <f t="shared" si="52"/>
        <v>0</v>
      </c>
      <c r="X77">
        <f t="shared" si="53"/>
        <v>0</v>
      </c>
      <c r="Y77">
        <f t="shared" si="54"/>
        <v>0</v>
      </c>
      <c r="Z77">
        <f t="shared" si="32"/>
        <v>1.0013764590075314</v>
      </c>
    </row>
    <row r="78" spans="1:26" ht="13.5">
      <c r="A78">
        <f t="shared" si="35"/>
        <v>3.5499999999999954</v>
      </c>
      <c r="B78">
        <f t="shared" si="33"/>
        <v>0.000920276980713587</v>
      </c>
      <c r="C78">
        <v>0.0010532498249947045</v>
      </c>
      <c r="D78">
        <v>0.00040818941869143844</v>
      </c>
      <c r="F78">
        <f t="shared" si="34"/>
        <v>0.004312645321048823</v>
      </c>
      <c r="G78">
        <f t="shared" si="36"/>
        <v>0.012984628368476503</v>
      </c>
      <c r="H78">
        <f t="shared" si="37"/>
        <v>0.030482122167535847</v>
      </c>
      <c r="I78">
        <f t="shared" si="38"/>
        <v>0.05943246342173414</v>
      </c>
      <c r="J78">
        <f t="shared" si="39"/>
        <v>0.09860838517757382</v>
      </c>
      <c r="K78">
        <f t="shared" si="40"/>
        <v>0.14016087922743842</v>
      </c>
      <c r="L78">
        <f t="shared" si="41"/>
        <v>0.16997090311923535</v>
      </c>
      <c r="M78">
        <f t="shared" si="42"/>
        <v>0.17356331389612464</v>
      </c>
      <c r="N78">
        <f t="shared" si="43"/>
        <v>0.14582389051687417</v>
      </c>
      <c r="O78">
        <f t="shared" si="44"/>
        <v>0.09711174732304584</v>
      </c>
      <c r="P78">
        <f t="shared" si="45"/>
        <v>0.048176090176481966</v>
      </c>
      <c r="Q78">
        <f t="shared" si="46"/>
        <v>0.015853699500161456</v>
      </c>
      <c r="R78">
        <f t="shared" si="47"/>
        <v>0.0025989548035578514</v>
      </c>
      <c r="S78">
        <f t="shared" si="48"/>
        <v>0</v>
      </c>
      <c r="T78">
        <f t="shared" si="49"/>
        <v>0</v>
      </c>
      <c r="U78">
        <f t="shared" si="50"/>
        <v>0</v>
      </c>
      <c r="V78">
        <f t="shared" si="51"/>
        <v>0</v>
      </c>
      <c r="W78">
        <f t="shared" si="52"/>
        <v>0</v>
      </c>
      <c r="X78">
        <f t="shared" si="53"/>
        <v>0</v>
      </c>
      <c r="Y78">
        <f t="shared" si="54"/>
        <v>0</v>
      </c>
      <c r="Z78">
        <f t="shared" si="32"/>
        <v>1.0014614392436885</v>
      </c>
    </row>
    <row r="79" spans="1:26" ht="13.5">
      <c r="A79">
        <f t="shared" si="35"/>
        <v>3.599999999999995</v>
      </c>
      <c r="B79">
        <f t="shared" si="33"/>
        <v>0.0009849666605293193</v>
      </c>
      <c r="C79">
        <v>0.001115139630099379</v>
      </c>
      <c r="D79">
        <v>0.00043441050095197287</v>
      </c>
      <c r="F79">
        <f t="shared" si="34"/>
        <v>0.004508115132655921</v>
      </c>
      <c r="G79">
        <f t="shared" si="36"/>
        <v>0.013382009814326577</v>
      </c>
      <c r="H79">
        <f t="shared" si="37"/>
        <v>0.0311043698730018</v>
      </c>
      <c r="I79">
        <f t="shared" si="38"/>
        <v>0.06019938195935725</v>
      </c>
      <c r="J79">
        <f t="shared" si="39"/>
        <v>0.09931531860992393</v>
      </c>
      <c r="K79">
        <f t="shared" si="40"/>
        <v>0.14053729112336502</v>
      </c>
      <c r="L79">
        <f t="shared" si="41"/>
        <v>0.16982150345061192</v>
      </c>
      <c r="M79">
        <f t="shared" si="42"/>
        <v>0.17291255488627497</v>
      </c>
      <c r="N79">
        <f t="shared" si="43"/>
        <v>0.14493660863864682</v>
      </c>
      <c r="O79">
        <f t="shared" si="44"/>
        <v>0.09633480920099873</v>
      </c>
      <c r="P79">
        <f t="shared" si="45"/>
        <v>0.04771439729691343</v>
      </c>
      <c r="Q79">
        <f t="shared" si="46"/>
        <v>0.01568090375152784</v>
      </c>
      <c r="R79">
        <f t="shared" si="47"/>
        <v>0.002567769601868914</v>
      </c>
      <c r="S79">
        <f t="shared" si="48"/>
        <v>0</v>
      </c>
      <c r="T79">
        <f t="shared" si="49"/>
        <v>0</v>
      </c>
      <c r="U79">
        <f t="shared" si="50"/>
        <v>0</v>
      </c>
      <c r="V79">
        <f t="shared" si="51"/>
        <v>0</v>
      </c>
      <c r="W79">
        <f t="shared" si="52"/>
        <v>0</v>
      </c>
      <c r="X79">
        <f t="shared" si="53"/>
        <v>0</v>
      </c>
      <c r="Y79">
        <f t="shared" si="54"/>
        <v>0</v>
      </c>
      <c r="Z79">
        <f t="shared" si="32"/>
        <v>1.0015495501310538</v>
      </c>
    </row>
    <row r="80" spans="1:26" ht="13.5">
      <c r="A80">
        <f t="shared" si="35"/>
        <v>3.649999999999995</v>
      </c>
      <c r="B80">
        <f t="shared" si="33"/>
        <v>0.0010525883875191582</v>
      </c>
      <c r="C80">
        <v>0.0011791542325735168</v>
      </c>
      <c r="D80">
        <v>0.00046165810546822496</v>
      </c>
      <c r="F80">
        <f t="shared" si="34"/>
        <v>0.004706710246116202</v>
      </c>
      <c r="G80">
        <f t="shared" si="36"/>
        <v>0.013779479078373576</v>
      </c>
      <c r="H80">
        <f t="shared" si="37"/>
        <v>0.03171981894559098</v>
      </c>
      <c r="I80">
        <f t="shared" si="38"/>
        <v>0.060950951301673106</v>
      </c>
      <c r="J80">
        <f t="shared" si="39"/>
        <v>0.10000143843063224</v>
      </c>
      <c r="K80">
        <f t="shared" si="40"/>
        <v>0.1408953090776155</v>
      </c>
      <c r="L80">
        <f t="shared" si="41"/>
        <v>0.16966490988028976</v>
      </c>
      <c r="M80">
        <f t="shared" si="42"/>
        <v>0.17226949283982604</v>
      </c>
      <c r="N80">
        <f t="shared" si="43"/>
        <v>0.1440673485637286</v>
      </c>
      <c r="O80">
        <f t="shared" si="44"/>
        <v>0.09557664746224295</v>
      </c>
      <c r="P80">
        <f t="shared" si="45"/>
        <v>0.04726490325694239</v>
      </c>
      <c r="Q80">
        <f t="shared" si="46"/>
        <v>0.01551292088740167</v>
      </c>
      <c r="R80">
        <f t="shared" si="47"/>
        <v>0.002537481642050311</v>
      </c>
      <c r="S80">
        <f t="shared" si="48"/>
        <v>0</v>
      </c>
      <c r="T80">
        <f t="shared" si="49"/>
        <v>0</v>
      </c>
      <c r="U80">
        <f t="shared" si="50"/>
        <v>0</v>
      </c>
      <c r="V80">
        <f t="shared" si="51"/>
        <v>0</v>
      </c>
      <c r="W80">
        <f t="shared" si="52"/>
        <v>0</v>
      </c>
      <c r="X80">
        <f t="shared" si="53"/>
        <v>0</v>
      </c>
      <c r="Y80">
        <f t="shared" si="54"/>
        <v>0</v>
      </c>
      <c r="Z80">
        <f t="shared" si="32"/>
        <v>1.0016408123380443</v>
      </c>
    </row>
    <row r="81" spans="1:26" ht="13.5">
      <c r="A81">
        <f t="shared" si="35"/>
        <v>3.699999999999995</v>
      </c>
      <c r="B81">
        <f t="shared" si="33"/>
        <v>0.0011231890412109011</v>
      </c>
      <c r="C81">
        <v>0.0012453029265286331</v>
      </c>
      <c r="D81">
        <v>0.0004899414195659738</v>
      </c>
      <c r="F81">
        <f t="shared" si="34"/>
        <v>0.0049082926573921805</v>
      </c>
      <c r="G81">
        <f t="shared" si="36"/>
        <v>0.0141768165166469</v>
      </c>
      <c r="H81">
        <f t="shared" si="37"/>
        <v>0.03232836909953099</v>
      </c>
      <c r="I81">
        <f t="shared" si="38"/>
        <v>0.06168740290963889</v>
      </c>
      <c r="J81">
        <f t="shared" si="39"/>
        <v>0.10066735013940757</v>
      </c>
      <c r="K81">
        <f t="shared" si="40"/>
        <v>0.14123568318797414</v>
      </c>
      <c r="L81">
        <f t="shared" si="41"/>
        <v>0.16950162539935767</v>
      </c>
      <c r="M81">
        <f t="shared" si="42"/>
        <v>0.1716341120085981</v>
      </c>
      <c r="N81">
        <f t="shared" si="43"/>
        <v>0.14321564154020872</v>
      </c>
      <c r="O81">
        <f t="shared" si="44"/>
        <v>0.09483667219136936</v>
      </c>
      <c r="P81">
        <f t="shared" si="45"/>
        <v>0.04682719885981558</v>
      </c>
      <c r="Q81">
        <f t="shared" si="46"/>
        <v>0.015349586100378964</v>
      </c>
      <c r="R81">
        <f t="shared" si="47"/>
        <v>0.0025080603484725506</v>
      </c>
      <c r="S81">
        <f t="shared" si="48"/>
        <v>0</v>
      </c>
      <c r="T81">
        <f t="shared" si="49"/>
        <v>0</v>
      </c>
      <c r="U81">
        <f t="shared" si="50"/>
        <v>0</v>
      </c>
      <c r="V81">
        <f t="shared" si="51"/>
        <v>0</v>
      </c>
      <c r="W81">
        <f t="shared" si="52"/>
        <v>0</v>
      </c>
      <c r="X81">
        <f t="shared" si="53"/>
        <v>0</v>
      </c>
      <c r="Y81">
        <f t="shared" si="54"/>
        <v>0</v>
      </c>
      <c r="Z81">
        <f t="shared" si="32"/>
        <v>1.0017352443460972</v>
      </c>
    </row>
    <row r="82" spans="1:26" ht="13.5">
      <c r="A82">
        <f t="shared" si="35"/>
        <v>3.7499999999999947</v>
      </c>
      <c r="B82">
        <f t="shared" si="33"/>
        <v>0.0011968134310717839</v>
      </c>
      <c r="C82">
        <v>0.0013135936213924553</v>
      </c>
      <c r="D82">
        <v>0.0005192688862131338</v>
      </c>
      <c r="F82">
        <f t="shared" si="34"/>
        <v>0.005112723983308939</v>
      </c>
      <c r="G82">
        <f t="shared" si="36"/>
        <v>0.014573812501932572</v>
      </c>
      <c r="H82">
        <f t="shared" si="37"/>
        <v>0.03292993389058119</v>
      </c>
      <c r="I82">
        <f t="shared" si="38"/>
        <v>0.06240897141611346</v>
      </c>
      <c r="J82">
        <f t="shared" si="39"/>
        <v>0.10131364161379641</v>
      </c>
      <c r="K82">
        <f t="shared" si="40"/>
        <v>0.1415591306471925</v>
      </c>
      <c r="L82">
        <f t="shared" si="41"/>
        <v>0.16933212424126165</v>
      </c>
      <c r="M82">
        <f t="shared" si="42"/>
        <v>0.17100638964156728</v>
      </c>
      <c r="N82">
        <f t="shared" si="43"/>
        <v>0.14238103422322695</v>
      </c>
      <c r="O82">
        <f t="shared" si="44"/>
        <v>0.09411431649879962</v>
      </c>
      <c r="P82">
        <f t="shared" si="45"/>
        <v>0.04640089102307707</v>
      </c>
      <c r="Q82">
        <f t="shared" si="46"/>
        <v>0.015190740724541386</v>
      </c>
      <c r="R82">
        <f t="shared" si="47"/>
        <v>0.0024794761635317723</v>
      </c>
      <c r="S82">
        <f t="shared" si="48"/>
        <v>0</v>
      </c>
      <c r="T82">
        <f t="shared" si="49"/>
        <v>0</v>
      </c>
      <c r="U82">
        <f t="shared" si="50"/>
        <v>0</v>
      </c>
      <c r="V82">
        <f t="shared" si="51"/>
        <v>0</v>
      </c>
      <c r="W82">
        <f t="shared" si="52"/>
        <v>0</v>
      </c>
      <c r="X82">
        <f t="shared" si="53"/>
        <v>0</v>
      </c>
      <c r="Y82">
        <f t="shared" si="54"/>
        <v>0</v>
      </c>
      <c r="Z82">
        <f t="shared" si="32"/>
        <v>1.0018328625076083</v>
      </c>
    </row>
    <row r="83" spans="1:26" ht="13.5">
      <c r="A83">
        <f t="shared" si="35"/>
        <v>3.7999999999999945</v>
      </c>
      <c r="B83">
        <f t="shared" si="33"/>
        <v>0.001273504290821418</v>
      </c>
      <c r="C83">
        <v>0.0013840328862140452</v>
      </c>
      <c r="D83">
        <v>0.000549648219029464</v>
      </c>
      <c r="F83">
        <f t="shared" si="34"/>
        <v>0.005319865779118013</v>
      </c>
      <c r="G83">
        <f t="shared" si="36"/>
        <v>0.014970267183843724</v>
      </c>
      <c r="H83">
        <f t="shared" si="37"/>
        <v>0.03352443979628454</v>
      </c>
      <c r="I83">
        <f t="shared" si="38"/>
        <v>0.06311589386652476</v>
      </c>
      <c r="J83">
        <f t="shared" si="39"/>
        <v>0.10194088351707957</v>
      </c>
      <c r="K83">
        <f t="shared" si="40"/>
        <v>0.14186633737770207</v>
      </c>
      <c r="L83">
        <f t="shared" si="41"/>
        <v>0.16915685362554</v>
      </c>
      <c r="M83">
        <f t="shared" si="42"/>
        <v>0.17038629658589058</v>
      </c>
      <c r="N83">
        <f t="shared" si="43"/>
        <v>0.14156308796197759</v>
      </c>
      <c r="O83">
        <f t="shared" si="44"/>
        <v>0.09340903538546785</v>
      </c>
      <c r="P83">
        <f t="shared" si="45"/>
        <v>0.04598560206582753</v>
      </c>
      <c r="Q83">
        <f t="shared" si="46"/>
        <v>0.015036232030545632</v>
      </c>
      <c r="R83">
        <f t="shared" si="47"/>
        <v>0.0024517005333793184</v>
      </c>
      <c r="S83">
        <f t="shared" si="48"/>
        <v>0</v>
      </c>
      <c r="T83">
        <f t="shared" si="49"/>
        <v>0</v>
      </c>
      <c r="U83">
        <f t="shared" si="50"/>
        <v>0</v>
      </c>
      <c r="V83">
        <f t="shared" si="51"/>
        <v>0</v>
      </c>
      <c r="W83">
        <f t="shared" si="52"/>
        <v>0</v>
      </c>
      <c r="X83">
        <f t="shared" si="53"/>
        <v>0</v>
      </c>
      <c r="Y83">
        <f t="shared" si="54"/>
        <v>0</v>
      </c>
      <c r="Z83">
        <f t="shared" si="32"/>
        <v>1.0019336811052462</v>
      </c>
    </row>
    <row r="84" spans="1:26" ht="13.5">
      <c r="A84">
        <f t="shared" si="35"/>
        <v>3.8499999999999943</v>
      </c>
      <c r="B84">
        <f t="shared" si="33"/>
        <v>0.001353302277508188</v>
      </c>
      <c r="C84">
        <v>0.0014566259942188206</v>
      </c>
      <c r="D84">
        <v>0.0005810864181048167</v>
      </c>
      <c r="F84">
        <f t="shared" si="34"/>
        <v>0.005529579834573014</v>
      </c>
      <c r="G84">
        <f t="shared" si="36"/>
        <v>0.015365990237423351</v>
      </c>
      <c r="H84">
        <f t="shared" si="37"/>
        <v>0.03411182534783329</v>
      </c>
      <c r="I84">
        <f t="shared" si="38"/>
        <v>0.06380840903504836</v>
      </c>
      <c r="J84">
        <f t="shared" si="39"/>
        <v>0.10254962971357105</v>
      </c>
      <c r="K84">
        <f t="shared" si="40"/>
        <v>0.14215795957143984</v>
      </c>
      <c r="L84">
        <f t="shared" si="41"/>
        <v>0.1689762353791422</v>
      </c>
      <c r="M84">
        <f t="shared" si="42"/>
        <v>0.16977379784254332</v>
      </c>
      <c r="N84">
        <f t="shared" si="43"/>
        <v>0.14076137813694187</v>
      </c>
      <c r="O84">
        <f t="shared" si="44"/>
        <v>0.09272030468117712</v>
      </c>
      <c r="P84">
        <f t="shared" si="45"/>
        <v>0.045580969030753773</v>
      </c>
      <c r="Q84">
        <f t="shared" si="46"/>
        <v>0.014885913021760531</v>
      </c>
      <c r="R84">
        <f t="shared" si="47"/>
        <v>0.00242470589028672</v>
      </c>
      <c r="S84">
        <f t="shared" si="48"/>
        <v>0</v>
      </c>
      <c r="T84">
        <f t="shared" si="49"/>
        <v>0</v>
      </c>
      <c r="U84">
        <f t="shared" si="50"/>
        <v>0</v>
      </c>
      <c r="V84">
        <f t="shared" si="51"/>
        <v>0</v>
      </c>
      <c r="W84">
        <f t="shared" si="52"/>
        <v>0</v>
      </c>
      <c r="X84">
        <f t="shared" si="53"/>
        <v>0</v>
      </c>
      <c r="Y84">
        <f t="shared" si="54"/>
        <v>0</v>
      </c>
      <c r="Z84">
        <f t="shared" si="32"/>
        <v>1.0020377124123263</v>
      </c>
    </row>
    <row r="85" spans="1:26" ht="13.5">
      <c r="A85">
        <f t="shared" si="35"/>
        <v>3.899999999999994</v>
      </c>
      <c r="B85">
        <f t="shared" si="33"/>
        <v>0.0014362459750267833</v>
      </c>
      <c r="C85">
        <v>0.001531376967442122</v>
      </c>
      <c r="D85">
        <v>0.0006135897865066746</v>
      </c>
      <c r="F85">
        <f t="shared" si="34"/>
        <v>0.005741728449139929</v>
      </c>
      <c r="G85">
        <f t="shared" si="36"/>
        <v>0.015760800602932053</v>
      </c>
      <c r="H85">
        <f t="shared" si="37"/>
        <v>0.03469204031125448</v>
      </c>
      <c r="I85">
        <f t="shared" si="38"/>
        <v>0.06448675680939644</v>
      </c>
      <c r="J85">
        <f t="shared" si="39"/>
        <v>0.10314041768828006</v>
      </c>
      <c r="K85">
        <f t="shared" si="40"/>
        <v>0.1424346251411761</v>
      </c>
      <c r="L85">
        <f t="shared" si="41"/>
        <v>0.16879066744562873</v>
      </c>
      <c r="M85">
        <f t="shared" si="42"/>
        <v>0.16916885308048088</v>
      </c>
      <c r="N85">
        <f t="shared" si="43"/>
        <v>0.13997549354256084</v>
      </c>
      <c r="O85">
        <f t="shared" si="44"/>
        <v>0.09204762005031142</v>
      </c>
      <c r="P85">
        <f t="shared" si="45"/>
        <v>0.04518664303899312</v>
      </c>
      <c r="Q85">
        <f t="shared" si="46"/>
        <v>0.014739642232488187</v>
      </c>
      <c r="R85">
        <f t="shared" si="47"/>
        <v>0.0023984656323336254</v>
      </c>
      <c r="S85">
        <f t="shared" si="48"/>
        <v>0</v>
      </c>
      <c r="T85">
        <f t="shared" si="49"/>
        <v>0</v>
      </c>
      <c r="U85">
        <f t="shared" si="50"/>
        <v>0</v>
      </c>
      <c r="V85">
        <f t="shared" si="51"/>
        <v>0</v>
      </c>
      <c r="W85">
        <f t="shared" si="52"/>
        <v>0</v>
      </c>
      <c r="X85">
        <f t="shared" si="53"/>
        <v>0</v>
      </c>
      <c r="Y85">
        <f t="shared" si="54"/>
        <v>0</v>
      </c>
      <c r="Z85">
        <f t="shared" si="32"/>
        <v>1.0021449667539515</v>
      </c>
    </row>
    <row r="86" spans="1:26" ht="13.5">
      <c r="A86">
        <f t="shared" si="35"/>
        <v>3.949999999999994</v>
      </c>
      <c r="B86">
        <f t="shared" si="33"/>
        <v>0.0015223719017638823</v>
      </c>
      <c r="C86">
        <v>0.001608288621287346</v>
      </c>
      <c r="D86">
        <v>0.0006471639473663705</v>
      </c>
      <c r="F86">
        <f t="shared" si="34"/>
        <v>0.005956174687016594</v>
      </c>
      <c r="G86">
        <f t="shared" si="36"/>
        <v>0.016154526219163478</v>
      </c>
      <c r="H86">
        <f t="shared" si="37"/>
        <v>0.03526504491562899</v>
      </c>
      <c r="I86">
        <f t="shared" si="38"/>
        <v>0.06515117763795208</v>
      </c>
      <c r="J86">
        <f t="shared" si="39"/>
        <v>0.10371376896838258</v>
      </c>
      <c r="K86">
        <f t="shared" si="40"/>
        <v>0.1426969350892658</v>
      </c>
      <c r="L86">
        <f t="shared" si="41"/>
        <v>0.16860052529152791</v>
      </c>
      <c r="M86">
        <f t="shared" si="42"/>
        <v>0.16857141711281182</v>
      </c>
      <c r="N86">
        <f t="shared" si="43"/>
        <v>0.13920503581107946</v>
      </c>
      <c r="O86">
        <f t="shared" si="44"/>
        <v>0.0913904960592557</v>
      </c>
      <c r="P86">
        <f t="shared" si="45"/>
        <v>0.04480228867603586</v>
      </c>
      <c r="Q86">
        <f t="shared" si="46"/>
        <v>0.014597283529115348</v>
      </c>
      <c r="R86">
        <f t="shared" si="47"/>
        <v>0.0023729541010032136</v>
      </c>
      <c r="S86">
        <f t="shared" si="48"/>
        <v>0</v>
      </c>
      <c r="T86">
        <f t="shared" si="49"/>
        <v>0</v>
      </c>
      <c r="U86">
        <f t="shared" si="50"/>
        <v>0</v>
      </c>
      <c r="V86">
        <f t="shared" si="51"/>
        <v>0</v>
      </c>
      <c r="W86">
        <f t="shared" si="52"/>
        <v>0</v>
      </c>
      <c r="X86">
        <f t="shared" si="53"/>
        <v>0</v>
      </c>
      <c r="Y86">
        <f t="shared" si="54"/>
        <v>0</v>
      </c>
      <c r="Z86">
        <f t="shared" si="32"/>
        <v>1.0022554525686564</v>
      </c>
    </row>
    <row r="87" spans="1:26" ht="13.5">
      <c r="A87">
        <f t="shared" si="35"/>
        <v>3.999999999999994</v>
      </c>
      <c r="B87">
        <f t="shared" si="33"/>
        <v>0.0016117145220691312</v>
      </c>
      <c r="C87">
        <v>0.00168736260887086</v>
      </c>
      <c r="D87">
        <v>0.0006818138614417023</v>
      </c>
      <c r="F87">
        <f t="shared" si="34"/>
        <v>0.00617278261267575</v>
      </c>
      <c r="G87">
        <f t="shared" si="36"/>
        <v>0.016547003752348383</v>
      </c>
      <c r="H87">
        <f t="shared" si="37"/>
        <v>0.035830809126084634</v>
      </c>
      <c r="I87">
        <f t="shared" si="38"/>
        <v>0.06580191203356014</v>
      </c>
      <c r="J87">
        <f t="shared" si="39"/>
        <v>0.10427018954436523</v>
      </c>
      <c r="K87">
        <f t="shared" si="40"/>
        <v>0.14294546479930764</v>
      </c>
      <c r="L87">
        <f t="shared" si="41"/>
        <v>0.1684061632182174</v>
      </c>
      <c r="M87">
        <f t="shared" si="42"/>
        <v>0.1679814403380994</v>
      </c>
      <c r="N87">
        <f t="shared" si="43"/>
        <v>0.13844961887375612</v>
      </c>
      <c r="O87">
        <f t="shared" si="44"/>
        <v>0.09074846530046624</v>
      </c>
      <c r="P87">
        <f t="shared" si="45"/>
        <v>0.044427583406992904</v>
      </c>
      <c r="Q87">
        <f t="shared" si="46"/>
        <v>0.014458705914878724</v>
      </c>
      <c r="R87">
        <f t="shared" si="47"/>
        <v>0.002348146557181047</v>
      </c>
      <c r="S87">
        <f t="shared" si="48"/>
        <v>0</v>
      </c>
      <c r="T87">
        <f t="shared" si="49"/>
        <v>0</v>
      </c>
      <c r="U87">
        <f t="shared" si="50"/>
        <v>0</v>
      </c>
      <c r="V87">
        <f t="shared" si="51"/>
        <v>0</v>
      </c>
      <c r="W87">
        <f t="shared" si="52"/>
        <v>0</v>
      </c>
      <c r="X87">
        <f t="shared" si="53"/>
        <v>0</v>
      </c>
      <c r="Y87">
        <f t="shared" si="54"/>
        <v>0</v>
      </c>
      <c r="Z87">
        <f t="shared" si="32"/>
        <v>1.0023691764703153</v>
      </c>
    </row>
    <row r="88" spans="1:26" ht="13.5">
      <c r="A88">
        <f t="shared" si="35"/>
        <v>4.049999999999994</v>
      </c>
      <c r="B88">
        <f t="shared" si="33"/>
        <v>0.0017043062612592675</v>
      </c>
      <c r="C88">
        <v>0.0017685994650309706</v>
      </c>
      <c r="D88">
        <v>0.0007175438450616069</v>
      </c>
      <c r="F88">
        <f t="shared" si="34"/>
        <v>0.006391417507675793</v>
      </c>
      <c r="G88">
        <f t="shared" si="36"/>
        <v>0.01693807832245285</v>
      </c>
      <c r="H88">
        <f t="shared" si="37"/>
        <v>0.03638931195934725</v>
      </c>
      <c r="I88">
        <f t="shared" si="38"/>
        <v>0.06643920012880987</v>
      </c>
      <c r="J88">
        <f t="shared" si="39"/>
        <v>0.10481017028905942</v>
      </c>
      <c r="K88">
        <f t="shared" si="40"/>
        <v>0.14318076525579201</v>
      </c>
      <c r="L88">
        <f t="shared" si="41"/>
        <v>0.168207915586891</v>
      </c>
      <c r="M88">
        <f t="shared" si="42"/>
        <v>0.16739886914958746</v>
      </c>
      <c r="N88">
        <f t="shared" si="43"/>
        <v>0.13770886845604086</v>
      </c>
      <c r="O88">
        <f t="shared" si="44"/>
        <v>0.09012107756865322</v>
      </c>
      <c r="P88">
        <f t="shared" si="45"/>
        <v>0.0440622170196676</v>
      </c>
      <c r="Q88">
        <f t="shared" si="46"/>
        <v>0.014323783338789106</v>
      </c>
      <c r="R88">
        <f t="shared" si="47"/>
        <v>0.0023240191559771046</v>
      </c>
      <c r="S88">
        <f t="shared" si="48"/>
        <v>0</v>
      </c>
      <c r="T88">
        <f t="shared" si="49"/>
        <v>0</v>
      </c>
      <c r="U88">
        <f t="shared" si="50"/>
        <v>0</v>
      </c>
      <c r="V88">
        <f t="shared" si="51"/>
        <v>0</v>
      </c>
      <c r="W88">
        <f t="shared" si="52"/>
        <v>0</v>
      </c>
      <c r="X88">
        <f t="shared" si="53"/>
        <v>0</v>
      </c>
      <c r="Y88">
        <f t="shared" si="54"/>
        <v>0</v>
      </c>
      <c r="Z88">
        <f t="shared" si="32"/>
        <v>1.0024861433100951</v>
      </c>
    </row>
    <row r="89" spans="1:26" ht="13.5">
      <c r="A89">
        <f t="shared" si="35"/>
        <v>4.099999999999993</v>
      </c>
      <c r="B89">
        <f t="shared" si="33"/>
        <v>0.0018001775238744044</v>
      </c>
      <c r="C89">
        <v>0.0018519986498921892</v>
      </c>
      <c r="D89">
        <v>0.0007543575883661515</v>
      </c>
      <c r="F89">
        <f t="shared" si="34"/>
        <v>0.006611946069503967</v>
      </c>
      <c r="G89">
        <f t="shared" si="36"/>
        <v>0.017327603228445256</v>
      </c>
      <c r="H89">
        <f t="shared" si="37"/>
        <v>0.03694054083968908</v>
      </c>
      <c r="I89">
        <f t="shared" si="38"/>
        <v>0.0670632812781189</v>
      </c>
      <c r="J89">
        <f t="shared" si="39"/>
        <v>0.1053341873730882</v>
      </c>
      <c r="K89">
        <f t="shared" si="40"/>
        <v>0.14340336419644206</v>
      </c>
      <c r="L89">
        <f t="shared" si="41"/>
        <v>0.16800609796345256</v>
      </c>
      <c r="M89">
        <f t="shared" si="42"/>
        <v>0.1668236463148673</v>
      </c>
      <c r="N89">
        <f t="shared" si="43"/>
        <v>0.1369824216036884</v>
      </c>
      <c r="O89">
        <f t="shared" si="44"/>
        <v>0.08950789908499507</v>
      </c>
      <c r="P89">
        <f t="shared" si="45"/>
        <v>0.04370589109397176</v>
      </c>
      <c r="Q89">
        <f t="shared" si="46"/>
        <v>0.014192394509140649</v>
      </c>
      <c r="R89">
        <f t="shared" si="47"/>
        <v>0.002300548920725242</v>
      </c>
      <c r="S89">
        <f t="shared" si="48"/>
        <v>0</v>
      </c>
      <c r="T89">
        <f t="shared" si="49"/>
        <v>0</v>
      </c>
      <c r="U89">
        <f t="shared" si="50"/>
        <v>0</v>
      </c>
      <c r="V89">
        <f t="shared" si="51"/>
        <v>0</v>
      </c>
      <c r="W89">
        <f t="shared" si="52"/>
        <v>0</v>
      </c>
      <c r="X89">
        <f t="shared" si="53"/>
        <v>0</v>
      </c>
      <c r="Y89">
        <f t="shared" si="54"/>
        <v>0</v>
      </c>
      <c r="Z89">
        <f t="shared" si="32"/>
        <v>1.0026063562382612</v>
      </c>
    </row>
    <row r="90" spans="1:26" ht="13.5">
      <c r="A90">
        <f t="shared" si="35"/>
        <v>4.149999999999993</v>
      </c>
      <c r="B90">
        <f t="shared" si="33"/>
        <v>0.0018993567149169638</v>
      </c>
      <c r="C90">
        <v>0.0019375585918889474</v>
      </c>
      <c r="D90">
        <v>0.0007922581737623088</v>
      </c>
      <c r="F90">
        <f t="shared" si="34"/>
        <v>0.0068342365932296464</v>
      </c>
      <c r="G90">
        <f t="shared" si="36"/>
        <v>0.017715439673898534</v>
      </c>
      <c r="H90">
        <f t="shared" si="37"/>
        <v>0.03748449099317802</v>
      </c>
      <c r="I90">
        <f t="shared" si="38"/>
        <v>0.06767439370235936</v>
      </c>
      <c r="J90">
        <f t="shared" si="39"/>
        <v>0.10584270267550824</v>
      </c>
      <c r="K90">
        <f t="shared" si="40"/>
        <v>0.1436137672016072</v>
      </c>
      <c r="L90">
        <f t="shared" si="41"/>
        <v>0.16780100818953803</v>
      </c>
      <c r="M90">
        <f t="shared" si="42"/>
        <v>0.16625571132825695</v>
      </c>
      <c r="N90">
        <f t="shared" si="43"/>
        <v>0.1362699262370945</v>
      </c>
      <c r="O90">
        <f t="shared" si="44"/>
        <v>0.08890851176570848</v>
      </c>
      <c r="P90">
        <f t="shared" si="45"/>
        <v>0.04335831849631791</v>
      </c>
      <c r="Q90">
        <f t="shared" si="46"/>
        <v>0.014064422711930981</v>
      </c>
      <c r="R90">
        <f t="shared" si="47"/>
        <v>0.0022777137164580394</v>
      </c>
      <c r="S90">
        <f t="shared" si="48"/>
        <v>0</v>
      </c>
      <c r="T90">
        <f t="shared" si="49"/>
        <v>0</v>
      </c>
      <c r="U90">
        <f t="shared" si="50"/>
        <v>0</v>
      </c>
      <c r="V90">
        <f t="shared" si="51"/>
        <v>0</v>
      </c>
      <c r="W90">
        <f t="shared" si="52"/>
        <v>0</v>
      </c>
      <c r="X90">
        <f t="shared" si="53"/>
        <v>0</v>
      </c>
      <c r="Y90">
        <f t="shared" si="54"/>
        <v>0</v>
      </c>
      <c r="Z90">
        <f t="shared" si="32"/>
        <v>1.0027298167656542</v>
      </c>
    </row>
    <row r="91" spans="1:26" ht="13.5">
      <c r="A91">
        <f t="shared" si="35"/>
        <v>4.199999999999993</v>
      </c>
      <c r="B91">
        <f t="shared" si="33"/>
        <v>0.0020018702638154085</v>
      </c>
      <c r="C91">
        <v>0.0020252767301648465</v>
      </c>
      <c r="D91">
        <v>0.0008312480945228148</v>
      </c>
      <c r="F91">
        <f t="shared" si="34"/>
        <v>0.007058159136751268</v>
      </c>
      <c r="G91">
        <f t="shared" si="36"/>
        <v>0.018101456494107056</v>
      </c>
      <c r="H91">
        <f t="shared" si="37"/>
        <v>0.03802116487820264</v>
      </c>
      <c r="I91">
        <f t="shared" si="38"/>
        <v>0.06827277417215694</v>
      </c>
      <c r="J91">
        <f t="shared" si="39"/>
        <v>0.10633616418865129</v>
      </c>
      <c r="K91">
        <f t="shared" si="40"/>
        <v>0.14381245872474613</v>
      </c>
      <c r="L91">
        <f t="shared" si="41"/>
        <v>0.16759292738529463</v>
      </c>
      <c r="M91">
        <f t="shared" si="42"/>
        <v>0.16569500073794968</v>
      </c>
      <c r="N91">
        <f t="shared" si="43"/>
        <v>0.13557104073143023</v>
      </c>
      <c r="O91">
        <f t="shared" si="44"/>
        <v>0.08832251253165505</v>
      </c>
      <c r="P91">
        <f t="shared" si="45"/>
        <v>0.04301922289770368</v>
      </c>
      <c r="Q91">
        <f t="shared" si="46"/>
        <v>0.01393975563443228</v>
      </c>
      <c r="R91">
        <f t="shared" si="47"/>
        <v>0.002255492223106651</v>
      </c>
      <c r="S91">
        <f t="shared" si="48"/>
        <v>0</v>
      </c>
      <c r="T91">
        <f t="shared" si="49"/>
        <v>0</v>
      </c>
      <c r="U91">
        <f t="shared" si="50"/>
        <v>0</v>
      </c>
      <c r="V91">
        <f t="shared" si="51"/>
        <v>0</v>
      </c>
      <c r="W91">
        <f t="shared" si="52"/>
        <v>0</v>
      </c>
      <c r="X91">
        <f t="shared" si="53"/>
        <v>0</v>
      </c>
      <c r="Y91">
        <f t="shared" si="54"/>
        <v>0</v>
      </c>
      <c r="Z91">
        <f t="shared" si="32"/>
        <v>1.0028565248246903</v>
      </c>
    </row>
    <row r="92" spans="1:26" ht="13.5">
      <c r="A92">
        <f t="shared" si="35"/>
        <v>4.249999999999993</v>
      </c>
      <c r="B92">
        <f t="shared" si="33"/>
        <v>0.0021077426508666775</v>
      </c>
      <c r="C92">
        <v>0.0021151495562744967</v>
      </c>
      <c r="D92">
        <v>0.0008713292734618611</v>
      </c>
      <c r="F92">
        <f t="shared" si="34"/>
        <v>0.0072835856704206725</v>
      </c>
      <c r="G92">
        <f t="shared" si="36"/>
        <v>0.01848552988572961</v>
      </c>
      <c r="H92">
        <f t="shared" si="37"/>
        <v>0.03855057165032363</v>
      </c>
      <c r="I92">
        <f t="shared" si="38"/>
        <v>0.06885865772634744</v>
      </c>
      <c r="J92">
        <f t="shared" si="39"/>
        <v>0.10681500641635858</v>
      </c>
      <c r="K92">
        <f t="shared" si="40"/>
        <v>0.1439999030677417</v>
      </c>
      <c r="L92">
        <f t="shared" si="41"/>
        <v>0.16738212088903506</v>
      </c>
      <c r="M92">
        <f t="shared" si="42"/>
        <v>0.16514144844979978</v>
      </c>
      <c r="N92">
        <f t="shared" si="43"/>
        <v>0.13488543352040167</v>
      </c>
      <c r="O92">
        <f t="shared" si="44"/>
        <v>0.08774951265598249</v>
      </c>
      <c r="P92">
        <f t="shared" si="45"/>
        <v>0.04268833831428081</v>
      </c>
      <c r="Q92">
        <f t="shared" si="46"/>
        <v>0.013818285194081</v>
      </c>
      <c r="R92">
        <f t="shared" si="47"/>
        <v>0.0022338639086338227</v>
      </c>
      <c r="S92">
        <f t="shared" si="48"/>
        <v>0</v>
      </c>
      <c r="T92">
        <f t="shared" si="49"/>
        <v>0</v>
      </c>
      <c r="U92">
        <f t="shared" si="50"/>
        <v>0</v>
      </c>
      <c r="V92">
        <f t="shared" si="51"/>
        <v>0</v>
      </c>
      <c r="W92">
        <f t="shared" si="52"/>
        <v>0</v>
      </c>
      <c r="X92">
        <f t="shared" si="53"/>
        <v>0</v>
      </c>
      <c r="Y92">
        <f t="shared" si="54"/>
        <v>0</v>
      </c>
      <c r="Z92">
        <f t="shared" si="32"/>
        <v>1.0029864788297393</v>
      </c>
    </row>
    <row r="93" spans="1:26" ht="13.5">
      <c r="A93">
        <f t="shared" si="35"/>
        <v>4.299999999999993</v>
      </c>
      <c r="B93">
        <f t="shared" si="33"/>
        <v>0.0022169964359229875</v>
      </c>
      <c r="C93">
        <v>0.002207172655125085</v>
      </c>
      <c r="D93">
        <v>0.0009125030816274517</v>
      </c>
      <c r="F93">
        <f t="shared" si="34"/>
        <v>0.00751039021182363</v>
      </c>
      <c r="G93">
        <f t="shared" si="36"/>
        <v>0.018867543139819774</v>
      </c>
      <c r="H93">
        <f t="shared" si="37"/>
        <v>0.03907272665958077</v>
      </c>
      <c r="I93">
        <f t="shared" si="38"/>
        <v>0.06943227742239651</v>
      </c>
      <c r="J93">
        <f t="shared" si="39"/>
        <v>0.10727965076496385</v>
      </c>
      <c r="K93">
        <f t="shared" si="40"/>
        <v>0.14417654530451662</v>
      </c>
      <c r="L93">
        <f t="shared" si="41"/>
        <v>0.16716883913842656</v>
      </c>
      <c r="M93">
        <f t="shared" si="42"/>
        <v>0.16459498600944675</v>
      </c>
      <c r="N93">
        <f t="shared" si="43"/>
        <v>0.13421278272168866</v>
      </c>
      <c r="O93">
        <f t="shared" si="44"/>
        <v>0.08718913714707892</v>
      </c>
      <c r="P93">
        <f t="shared" si="45"/>
        <v>0.0423654086692723</v>
      </c>
      <c r="Q93">
        <f t="shared" si="46"/>
        <v>0.013699907372793032</v>
      </c>
      <c r="R93">
        <f t="shared" si="47"/>
        <v>0.0022128090022726574</v>
      </c>
      <c r="S93">
        <f t="shared" si="48"/>
        <v>0</v>
      </c>
      <c r="T93">
        <f t="shared" si="49"/>
        <v>0</v>
      </c>
      <c r="U93">
        <f t="shared" si="50"/>
        <v>0</v>
      </c>
      <c r="V93">
        <f t="shared" si="51"/>
        <v>0</v>
      </c>
      <c r="W93">
        <f t="shared" si="52"/>
        <v>0</v>
      </c>
      <c r="X93">
        <f t="shared" si="53"/>
        <v>0</v>
      </c>
      <c r="Y93">
        <f t="shared" si="54"/>
        <v>0</v>
      </c>
      <c r="Z93">
        <f t="shared" si="32"/>
        <v>1.0031196757367555</v>
      </c>
    </row>
    <row r="94" spans="1:26" ht="13.5">
      <c r="A94">
        <f t="shared" si="35"/>
        <v>4.3499999999999925</v>
      </c>
      <c r="B94">
        <f t="shared" si="33"/>
        <v>0.002329652289100342</v>
      </c>
      <c r="C94">
        <v>0.00230134074510405</v>
      </c>
      <c r="D94">
        <v>0.0009547703569559628</v>
      </c>
      <c r="F94">
        <f t="shared" si="34"/>
        <v>0.00773844894648616</v>
      </c>
      <c r="G94">
        <f t="shared" si="36"/>
        <v>0.019247386378970936</v>
      </c>
      <c r="H94">
        <f t="shared" si="37"/>
        <v>0.03958765097846495</v>
      </c>
      <c r="I94">
        <f t="shared" si="38"/>
        <v>0.06999386411587788</v>
      </c>
      <c r="J94">
        <f t="shared" si="39"/>
        <v>0.10773050592651735</v>
      </c>
      <c r="K94">
        <f t="shared" si="40"/>
        <v>0.14434281215616707</v>
      </c>
      <c r="L94">
        <f t="shared" si="41"/>
        <v>0.16695331849746486</v>
      </c>
      <c r="M94">
        <f t="shared" si="42"/>
        <v>0.16405554286433124</v>
      </c>
      <c r="N94">
        <f t="shared" si="43"/>
        <v>0.13355277578231523</v>
      </c>
      <c r="O94">
        <f t="shared" si="44"/>
        <v>0.08664102416436807</v>
      </c>
      <c r="P94">
        <f t="shared" si="45"/>
        <v>0.042050187375166054</v>
      </c>
      <c r="Q94">
        <f t="shared" si="46"/>
        <v>0.01358452205675964</v>
      </c>
      <c r="R94">
        <f t="shared" si="47"/>
        <v>0.00219230846801328</v>
      </c>
      <c r="S94">
        <f t="shared" si="48"/>
        <v>0</v>
      </c>
      <c r="T94">
        <f t="shared" si="49"/>
        <v>0</v>
      </c>
      <c r="U94">
        <f t="shared" si="50"/>
        <v>0</v>
      </c>
      <c r="V94">
        <f t="shared" si="51"/>
        <v>0</v>
      </c>
      <c r="W94">
        <f t="shared" si="52"/>
        <v>0</v>
      </c>
      <c r="X94">
        <f t="shared" si="53"/>
        <v>0</v>
      </c>
      <c r="Y94">
        <f t="shared" si="54"/>
        <v>0</v>
      </c>
      <c r="Z94">
        <f t="shared" si="32"/>
        <v>1.003256111102063</v>
      </c>
    </row>
    <row r="95" spans="1:26" ht="13.5">
      <c r="A95">
        <f t="shared" si="35"/>
        <v>4.399999999999992</v>
      </c>
      <c r="B95">
        <f t="shared" si="33"/>
        <v>0.0024457290232976344</v>
      </c>
      <c r="C95">
        <v>0.0023976477173476836</v>
      </c>
      <c r="D95">
        <v>0.0009981314228397953</v>
      </c>
      <c r="F95">
        <f t="shared" si="34"/>
        <v>0.00796764033526341</v>
      </c>
      <c r="G95">
        <f t="shared" si="36"/>
        <v>0.019624956299183913</v>
      </c>
      <c r="H95">
        <f t="shared" si="37"/>
        <v>0.04009537095884523</v>
      </c>
      <c r="I95">
        <f t="shared" si="38"/>
        <v>0.07054364626636989</v>
      </c>
      <c r="J95">
        <f t="shared" si="39"/>
        <v>0.10816796825386085</v>
      </c>
      <c r="K95">
        <f t="shared" si="40"/>
        <v>0.14449911282060005</v>
      </c>
      <c r="L95">
        <f t="shared" si="41"/>
        <v>0.16673578203311454</v>
      </c>
      <c r="M95">
        <f t="shared" si="42"/>
        <v>0.16352304660702474</v>
      </c>
      <c r="N95">
        <f t="shared" si="43"/>
        <v>0.13290510914238263</v>
      </c>
      <c r="O95">
        <f t="shared" si="44"/>
        <v>0.08610482446469603</v>
      </c>
      <c r="P95">
        <f t="shared" si="45"/>
        <v>0.04174243693517386</v>
      </c>
      <c r="Q95">
        <f t="shared" si="46"/>
        <v>0.01347203288173684</v>
      </c>
      <c r="R95">
        <f t="shared" si="47"/>
        <v>0.0021723439784534795</v>
      </c>
      <c r="S95">
        <f t="shared" si="48"/>
        <v>0</v>
      </c>
      <c r="T95">
        <f t="shared" si="49"/>
        <v>0</v>
      </c>
      <c r="U95">
        <f t="shared" si="50"/>
        <v>0</v>
      </c>
      <c r="V95">
        <f t="shared" si="51"/>
        <v>0</v>
      </c>
      <c r="W95">
        <f t="shared" si="52"/>
        <v>0</v>
      </c>
      <c r="X95">
        <f t="shared" si="53"/>
        <v>0</v>
      </c>
      <c r="Y95">
        <f t="shared" si="54"/>
        <v>0</v>
      </c>
      <c r="Z95">
        <f t="shared" si="32"/>
        <v>1.0033957791401906</v>
      </c>
    </row>
    <row r="96" spans="1:26" ht="13.5">
      <c r="A96">
        <f t="shared" si="35"/>
        <v>4.449999999999992</v>
      </c>
      <c r="B96">
        <f t="shared" si="33"/>
        <v>0.0025652436283265857</v>
      </c>
      <c r="C96">
        <v>0.00249608667411319</v>
      </c>
      <c r="D96">
        <v>0.0010425861065640131</v>
      </c>
      <c r="F96">
        <f t="shared" si="34"/>
        <v>0.008197845209152073</v>
      </c>
      <c r="G96">
        <f aca="true" t="shared" si="55" ref="G96:G159">F95*F$3+H95*H$4+G95*(1-G$3-G$4)</f>
        <v>0.020000155916959216</v>
      </c>
      <c r="H96">
        <f aca="true" t="shared" si="56" ref="H96:H159">G95*G$3+I95*I$4+H95*(1-H$3-H$4)</f>
        <v>0.040595917816221114</v>
      </c>
      <c r="I96">
        <f aca="true" t="shared" si="57" ref="I96:I159">H95*H$3+J95*J$4+I95*(1-I$3-I$4)</f>
        <v>0.07108184976736737</v>
      </c>
      <c r="J96">
        <f aca="true" t="shared" si="58" ref="J96:J159">I95*I$3+K95*K$4+J95*(1-J$3-J$4)</f>
        <v>0.1085924221272625</v>
      </c>
      <c r="K96">
        <f aca="true" t="shared" si="59" ref="K96:K159">J95*J$3+L95*L$4+K95*(1-K$3-K$4)</f>
        <v>0.14464583975944617</v>
      </c>
      <c r="L96">
        <f aca="true" t="shared" si="60" ref="L96:L159">K95*K$3+M95*M$4+L95*(1-L$3-L$4)</f>
        <v>0.16651644024516649</v>
      </c>
      <c r="M96">
        <f aca="true" t="shared" si="61" ref="M96:M159">L95*L$3+N95*N$4+M95*(1-M$3-M$4)</f>
        <v>0.162997423201178</v>
      </c>
      <c r="N96">
        <f aca="true" t="shared" si="62" ref="N96:N159">M95*M$3+O95*O$4+N95*(1-N$3-N$4)</f>
        <v>0.1322694879157534</v>
      </c>
      <c r="O96">
        <f aca="true" t="shared" si="63" ref="O96:O159">N95*N$3+P95*P$4+O95*(1-O$3-O$4)</f>
        <v>0.08558020087725755</v>
      </c>
      <c r="P96">
        <f aca="true" t="shared" si="64" ref="P96:P159">O95*O$3+Q95*Q$4+P95*(1-P$3-P$4)</f>
        <v>0.04144192856300044</v>
      </c>
      <c r="Q96">
        <f aca="true" t="shared" si="65" ref="Q96:Q159">P95*P$3+R95*R$4+Q95*(1-Q$3-Q$4)</f>
        <v>0.013362347083805095</v>
      </c>
      <c r="R96">
        <f aca="true" t="shared" si="66" ref="R96:R159">Q95*Q$3+S95*S$4+R95*(1-R$3-R$4)</f>
        <v>0.002152897889107156</v>
      </c>
      <c r="S96">
        <f aca="true" t="shared" si="67" ref="S96:S159">R95*R$3+T95*T$4+S95*(1-S$3-S$4)</f>
        <v>0</v>
      </c>
      <c r="T96">
        <f aca="true" t="shared" si="68" ref="T96:T159">S95*S$3+U95*U$4+T95*(1-T$3-T$4)</f>
        <v>0</v>
      </c>
      <c r="U96">
        <f aca="true" t="shared" si="69" ref="U96:U159">T95*T$3+V95*V$4+U95*(1-U$3-U$4)</f>
        <v>0</v>
      </c>
      <c r="V96">
        <f aca="true" t="shared" si="70" ref="V96:V159">U95*U$3+W95*W$4+V95*(1-V$3-V$4)</f>
        <v>0</v>
      </c>
      <c r="W96">
        <f aca="true" t="shared" si="71" ref="W96:W159">V95*V$3+X95*X$4+W95*(1-W$3-W$4)</f>
        <v>0</v>
      </c>
      <c r="X96">
        <f aca="true" t="shared" si="72" ref="X96:X159">W95*W$3+Y95*Y$4+X95*(1-X$3-X$4)</f>
        <v>0</v>
      </c>
      <c r="Y96">
        <f aca="true" t="shared" si="73" ref="Y96:Y159">X95*X$3+Y95*(1-Y$3-Y$4)</f>
        <v>0</v>
      </c>
      <c r="Z96">
        <f t="shared" si="32"/>
        <v>1.0035386727806803</v>
      </c>
    </row>
    <row r="97" spans="1:26" ht="13.5">
      <c r="A97">
        <f t="shared" si="35"/>
        <v>4.499999999999992</v>
      </c>
      <c r="B97">
        <f t="shared" si="33"/>
        <v>0.0026882113064638667</v>
      </c>
      <c r="C97">
        <v>0.0025966499662237294</v>
      </c>
      <c r="D97">
        <v>0.0010881337575725236</v>
      </c>
      <c r="F97">
        <f t="shared" si="34"/>
        <v>0.008428946852249005</v>
      </c>
      <c r="G97">
        <f t="shared" si="55"/>
        <v>0.020372894322022193</v>
      </c>
      <c r="H97">
        <f t="shared" si="56"/>
        <v>0.04108932723974938</v>
      </c>
      <c r="I97">
        <f t="shared" si="57"/>
        <v>0.07160869779802354</v>
      </c>
      <c r="J97">
        <f t="shared" si="58"/>
        <v>0.10900424031240477</v>
      </c>
      <c r="K97">
        <f t="shared" si="59"/>
        <v>0.14478336944482292</v>
      </c>
      <c r="L97">
        <f t="shared" si="60"/>
        <v>0.16629549175256475</v>
      </c>
      <c r="M97">
        <f t="shared" si="61"/>
        <v>0.16247859719128804</v>
      </c>
      <c r="N97">
        <f t="shared" si="62"/>
        <v>0.13164562558641532</v>
      </c>
      <c r="O97">
        <f t="shared" si="63"/>
        <v>0.08506682780518748</v>
      </c>
      <c r="P97">
        <f t="shared" si="64"/>
        <v>0.041148441820019574</v>
      </c>
      <c r="Q97">
        <f t="shared" si="65"/>
        <v>0.013255375355546946</v>
      </c>
      <c r="R97">
        <f t="shared" si="66"/>
        <v>0.002133953213245413</v>
      </c>
      <c r="S97">
        <f t="shared" si="67"/>
        <v>0</v>
      </c>
      <c r="T97">
        <f t="shared" si="68"/>
        <v>0</v>
      </c>
      <c r="U97">
        <f t="shared" si="69"/>
        <v>0</v>
      </c>
      <c r="V97">
        <f t="shared" si="70"/>
        <v>0</v>
      </c>
      <c r="W97">
        <f t="shared" si="71"/>
        <v>0</v>
      </c>
      <c r="X97">
        <f t="shared" si="72"/>
        <v>0</v>
      </c>
      <c r="Y97">
        <f t="shared" si="73"/>
        <v>0</v>
      </c>
      <c r="Z97">
        <f t="shared" si="32"/>
        <v>1.0036847837237994</v>
      </c>
    </row>
    <row r="98" spans="1:26" ht="13.5">
      <c r="A98">
        <f t="shared" si="35"/>
        <v>4.549999999999992</v>
      </c>
      <c r="B98">
        <f t="shared" si="33"/>
        <v>0.0028146455092476017</v>
      </c>
      <c r="C98">
        <v>0.0026993292295623347</v>
      </c>
      <c r="D98">
        <v>0.0011347732655287047</v>
      </c>
      <c r="F98">
        <f t="shared" si="34"/>
        <v>0.008660831073558466</v>
      </c>
      <c r="G98">
        <f t="shared" si="55"/>
        <v>0.0207430864360065</v>
      </c>
      <c r="H98">
        <f t="shared" si="56"/>
        <v>0.04157563902657209</v>
      </c>
      <c r="I98">
        <f t="shared" si="57"/>
        <v>0.07212441069473158</v>
      </c>
      <c r="J98">
        <f t="shared" si="58"/>
        <v>0.10940378430959011</v>
      </c>
      <c r="K98">
        <f t="shared" si="59"/>
        <v>0.14491206306834223</v>
      </c>
      <c r="L98">
        <f t="shared" si="60"/>
        <v>0.16607312393918713</v>
      </c>
      <c r="M98">
        <f t="shared" si="61"/>
        <v>0.16196649189739004</v>
      </c>
      <c r="N98">
        <f t="shared" si="62"/>
        <v>0.1310332437193788</v>
      </c>
      <c r="O98">
        <f t="shared" si="63"/>
        <v>0.08456439075210091</v>
      </c>
      <c r="P98">
        <f t="shared" si="64"/>
        <v>0.04086176426900277</v>
      </c>
      <c r="Q98">
        <f t="shared" si="65"/>
        <v>0.01315103170756602</v>
      </c>
      <c r="R98">
        <f t="shared" si="66"/>
        <v>0.0021154935973289658</v>
      </c>
      <c r="S98">
        <f t="shared" si="67"/>
        <v>0</v>
      </c>
      <c r="T98">
        <f t="shared" si="68"/>
        <v>0</v>
      </c>
      <c r="U98">
        <f t="shared" si="69"/>
        <v>0</v>
      </c>
      <c r="V98">
        <f t="shared" si="70"/>
        <v>0</v>
      </c>
      <c r="W98">
        <f t="shared" si="71"/>
        <v>0</v>
      </c>
      <c r="X98">
        <f t="shared" si="72"/>
        <v>0</v>
      </c>
      <c r="Y98">
        <f t="shared" si="73"/>
        <v>0</v>
      </c>
      <c r="Z98">
        <f t="shared" si="32"/>
        <v>1.003834102495094</v>
      </c>
    </row>
    <row r="99" spans="1:26" ht="13.5">
      <c r="A99">
        <f t="shared" si="35"/>
        <v>4.599999999999992</v>
      </c>
      <c r="B99">
        <f t="shared" si="33"/>
        <v>0.002944557975350979</v>
      </c>
      <c r="C99">
        <v>0.002804115420596349</v>
      </c>
      <c r="D99">
        <v>0.0011825030781394091</v>
      </c>
      <c r="F99">
        <f t="shared" si="34"/>
        <v>0.00889338626832853</v>
      </c>
      <c r="G99">
        <f t="shared" si="55"/>
        <v>0.021110652777348443</v>
      </c>
      <c r="H99">
        <f t="shared" si="56"/>
        <v>0.042054896739047685</v>
      </c>
      <c r="I99">
        <f t="shared" si="57"/>
        <v>0.07262920584073401</v>
      </c>
      <c r="J99">
        <f t="shared" si="58"/>
        <v>0.10979140469408849</v>
      </c>
      <c r="K99">
        <f t="shared" si="59"/>
        <v>0.14503226721458917</v>
      </c>
      <c r="L99">
        <f t="shared" si="60"/>
        <v>0.1658495135618206</v>
      </c>
      <c r="M99">
        <f t="shared" si="61"/>
        <v>0.16146102959569503</v>
      </c>
      <c r="N99">
        <f t="shared" si="62"/>
        <v>0.1304320716850727</v>
      </c>
      <c r="O99">
        <f t="shared" si="63"/>
        <v>0.08407258587200775</v>
      </c>
      <c r="P99">
        <f t="shared" si="64"/>
        <v>0.040581691143591614</v>
      </c>
      <c r="Q99">
        <f t="shared" si="65"/>
        <v>0.013049233335251459</v>
      </c>
      <c r="R99">
        <f t="shared" si="66"/>
        <v>0.002097503297076798</v>
      </c>
      <c r="S99">
        <f t="shared" si="67"/>
        <v>0</v>
      </c>
      <c r="T99">
        <f t="shared" si="68"/>
        <v>0</v>
      </c>
      <c r="U99">
        <f t="shared" si="69"/>
        <v>0</v>
      </c>
      <c r="V99">
        <f t="shared" si="70"/>
        <v>0</v>
      </c>
      <c r="W99">
        <f t="shared" si="71"/>
        <v>0</v>
      </c>
      <c r="X99">
        <f t="shared" si="72"/>
        <v>0</v>
      </c>
      <c r="Y99">
        <f t="shared" si="73"/>
        <v>0</v>
      </c>
      <c r="Z99">
        <f t="shared" si="32"/>
        <v>1.003986618498739</v>
      </c>
    </row>
    <row r="100" spans="1:26" ht="13.5">
      <c r="A100">
        <f t="shared" si="35"/>
        <v>4.6499999999999915</v>
      </c>
      <c r="B100">
        <f t="shared" si="33"/>
        <v>0.0030779587693759067</v>
      </c>
      <c r="C100">
        <v>0.0029109988509192107</v>
      </c>
      <c r="D100">
        <v>0.0012313212187150242</v>
      </c>
      <c r="F100">
        <f t="shared" si="34"/>
        <v>0.009126503469574198</v>
      </c>
      <c r="G100">
        <f t="shared" si="55"/>
        <v>0.021475519232580825</v>
      </c>
      <c r="H100">
        <f t="shared" si="56"/>
        <v>0.042527147383560164</v>
      </c>
      <c r="I100">
        <f t="shared" si="57"/>
        <v>0.07312329757210913</v>
      </c>
      <c r="J100">
        <f t="shared" si="58"/>
        <v>0.11016744144760209</v>
      </c>
      <c r="K100">
        <f t="shared" si="59"/>
        <v>0.14514431450114432</v>
      </c>
      <c r="L100">
        <f t="shared" si="60"/>
        <v>0.16562482732285355</v>
      </c>
      <c r="M100">
        <f t="shared" si="61"/>
        <v>0.16096213168611812</v>
      </c>
      <c r="N100">
        <f t="shared" si="62"/>
        <v>0.129841846396302</v>
      </c>
      <c r="O100">
        <f t="shared" si="63"/>
        <v>0.08359111954115517</v>
      </c>
      <c r="P100">
        <f t="shared" si="64"/>
        <v>0.0403080250327473</v>
      </c>
      <c r="Q100">
        <f t="shared" si="65"/>
        <v>0.012949900490676168</v>
      </c>
      <c r="R100">
        <f t="shared" si="66"/>
        <v>0.002079967154204366</v>
      </c>
      <c r="S100">
        <f t="shared" si="67"/>
        <v>0</v>
      </c>
      <c r="T100">
        <f t="shared" si="68"/>
        <v>0</v>
      </c>
      <c r="U100">
        <f t="shared" si="69"/>
        <v>0</v>
      </c>
      <c r="V100">
        <f t="shared" si="70"/>
        <v>0</v>
      </c>
      <c r="W100">
        <f t="shared" si="71"/>
        <v>0</v>
      </c>
      <c r="X100">
        <f t="shared" si="72"/>
        <v>0</v>
      </c>
      <c r="Y100">
        <f t="shared" si="73"/>
        <v>0</v>
      </c>
      <c r="Z100">
        <f t="shared" si="32"/>
        <v>1.0041423200696378</v>
      </c>
    </row>
    <row r="101" spans="1:26" ht="13.5">
      <c r="A101">
        <f t="shared" si="35"/>
        <v>4.699999999999991</v>
      </c>
      <c r="B101">
        <f t="shared" si="33"/>
        <v>0.0032148563214195198</v>
      </c>
      <c r="C101">
        <v>0.0030199692208011056</v>
      </c>
      <c r="D101">
        <v>0.001281225303441713</v>
      </c>
      <c r="F101">
        <f t="shared" si="34"/>
        <v>0.009360076390420783</v>
      </c>
      <c r="G101">
        <f t="shared" si="55"/>
        <v>0.021837616834158885</v>
      </c>
      <c r="H101">
        <f t="shared" si="56"/>
        <v>0.04299244110965143</v>
      </c>
      <c r="I101">
        <f t="shared" si="57"/>
        <v>0.07360689709862994</v>
      </c>
      <c r="J101">
        <f t="shared" si="58"/>
        <v>0.11053222428086452</v>
      </c>
      <c r="K101">
        <f t="shared" si="59"/>
        <v>0.145248524187081</v>
      </c>
      <c r="L101">
        <f t="shared" si="60"/>
        <v>0.16539922241000865</v>
      </c>
      <c r="M101">
        <f t="shared" si="61"/>
        <v>0.16046971884757255</v>
      </c>
      <c r="N101">
        <f t="shared" si="62"/>
        <v>0.12926231205691915</v>
      </c>
      <c r="O101">
        <f t="shared" si="63"/>
        <v>0.08311970795046575</v>
      </c>
      <c r="P101">
        <f t="shared" si="64"/>
        <v>0.04004057557945124</v>
      </c>
      <c r="Q101">
        <f t="shared" si="65"/>
        <v>0.012852956359505126</v>
      </c>
      <c r="R101">
        <f t="shared" si="66"/>
        <v>0.0020628705738547997</v>
      </c>
      <c r="S101">
        <f t="shared" si="67"/>
        <v>0</v>
      </c>
      <c r="T101">
        <f t="shared" si="68"/>
        <v>0</v>
      </c>
      <c r="U101">
        <f t="shared" si="69"/>
        <v>0</v>
      </c>
      <c r="V101">
        <f t="shared" si="70"/>
        <v>0</v>
      </c>
      <c r="W101">
        <f t="shared" si="71"/>
        <v>0</v>
      </c>
      <c r="X101">
        <f t="shared" si="72"/>
        <v>0</v>
      </c>
      <c r="Y101">
        <f t="shared" si="73"/>
        <v>0</v>
      </c>
      <c r="Z101">
        <f t="shared" si="32"/>
        <v>1.0043011945242464</v>
      </c>
    </row>
    <row r="102" spans="1:26" ht="13.5">
      <c r="A102">
        <f t="shared" si="35"/>
        <v>4.749999999999991</v>
      </c>
      <c r="B102">
        <f t="shared" si="33"/>
        <v>0.0033552574672758317</v>
      </c>
      <c r="C102">
        <v>0.0031310156517441665</v>
      </c>
      <c r="D102">
        <v>0.0013322125583451606</v>
      </c>
      <c r="F102">
        <f t="shared" si="34"/>
        <v>0.009594001457876613</v>
      </c>
      <c r="G102">
        <f t="shared" si="55"/>
        <v>0.022196881544902316</v>
      </c>
      <c r="H102">
        <f t="shared" si="56"/>
        <v>0.043450830928289795</v>
      </c>
      <c r="I102">
        <f t="shared" si="57"/>
        <v>0.07408021243812415</v>
      </c>
      <c r="J102">
        <f t="shared" si="58"/>
        <v>0.11088607294742722</v>
      </c>
      <c r="K102">
        <f t="shared" si="59"/>
        <v>0.1453452027517376</v>
      </c>
      <c r="L102">
        <f t="shared" si="60"/>
        <v>0.16517284700525905</v>
      </c>
      <c r="M102">
        <f t="shared" si="61"/>
        <v>0.15998371118184157</v>
      </c>
      <c r="N102">
        <f t="shared" si="62"/>
        <v>0.12869321992143948</v>
      </c>
      <c r="O102">
        <f t="shared" si="63"/>
        <v>0.08265807671734314</v>
      </c>
      <c r="P102">
        <f t="shared" si="64"/>
        <v>0.03977915919296782</v>
      </c>
      <c r="Q102">
        <f t="shared" si="65"/>
        <v>0.012758326942780554</v>
      </c>
      <c r="R102">
        <f t="shared" si="66"/>
        <v>0.0020461995027382675</v>
      </c>
      <c r="S102">
        <f t="shared" si="67"/>
        <v>0</v>
      </c>
      <c r="T102">
        <f t="shared" si="68"/>
        <v>0</v>
      </c>
      <c r="U102">
        <f t="shared" si="69"/>
        <v>0</v>
      </c>
      <c r="V102">
        <f t="shared" si="70"/>
        <v>0</v>
      </c>
      <c r="W102">
        <f t="shared" si="71"/>
        <v>0</v>
      </c>
      <c r="X102">
        <f t="shared" si="72"/>
        <v>0</v>
      </c>
      <c r="Y102">
        <f t="shared" si="73"/>
        <v>0</v>
      </c>
      <c r="Z102">
        <f t="shared" si="32"/>
        <v>1.0044632282100927</v>
      </c>
    </row>
    <row r="103" spans="1:26" ht="13.5">
      <c r="A103">
        <f t="shared" si="35"/>
        <v>4.799999999999991</v>
      </c>
      <c r="B103">
        <f t="shared" si="33"/>
        <v>0.003499167489143981</v>
      </c>
      <c r="C103">
        <v>0.003244126718041677</v>
      </c>
      <c r="D103">
        <v>0.001384279835928089</v>
      </c>
      <c r="F103">
        <f t="shared" si="34"/>
        <v>0.009828177838619235</v>
      </c>
      <c r="G103">
        <f t="shared" si="55"/>
        <v>0.022553254049094956</v>
      </c>
      <c r="H103">
        <f t="shared" si="56"/>
        <v>0.043902372448152094</v>
      </c>
      <c r="I103">
        <f t="shared" si="57"/>
        <v>0.07454344836308431</v>
      </c>
      <c r="J103">
        <f t="shared" si="58"/>
        <v>0.11122929754871501</v>
      </c>
      <c r="K103">
        <f t="shared" si="59"/>
        <v>0.14543464444544368</v>
      </c>
      <c r="L103">
        <f t="shared" si="60"/>
        <v>0.1649458407649081</v>
      </c>
      <c r="M103">
        <f t="shared" si="61"/>
        <v>0.15950402834678296</v>
      </c>
      <c r="N103">
        <f t="shared" si="62"/>
        <v>0.12813432806490122</v>
      </c>
      <c r="O103">
        <f t="shared" si="63"/>
        <v>0.08220596051571019</v>
      </c>
      <c r="P103">
        <f t="shared" si="64"/>
        <v>0.03952359877401613</v>
      </c>
      <c r="Q103">
        <f t="shared" si="65"/>
        <v>0.01266594094344383</v>
      </c>
      <c r="R103">
        <f t="shared" si="66"/>
        <v>0.0020299404079877218</v>
      </c>
      <c r="S103">
        <f t="shared" si="67"/>
        <v>0</v>
      </c>
      <c r="T103">
        <f t="shared" si="68"/>
        <v>0</v>
      </c>
      <c r="U103">
        <f t="shared" si="69"/>
        <v>0</v>
      </c>
      <c r="V103">
        <f t="shared" si="70"/>
        <v>0</v>
      </c>
      <c r="W103">
        <f t="shared" si="71"/>
        <v>0</v>
      </c>
      <c r="X103">
        <f t="shared" si="72"/>
        <v>0</v>
      </c>
      <c r="Y103">
        <f t="shared" si="73"/>
        <v>0</v>
      </c>
      <c r="Z103">
        <f aca="true" t="shared" si="74" ref="Z103:Z134">SUM(B103:Y103)</f>
        <v>1.0046284065539732</v>
      </c>
    </row>
    <row r="104" spans="1:26" ht="13.5">
      <c r="A104">
        <f t="shared" si="35"/>
        <v>4.849999999999991</v>
      </c>
      <c r="B104">
        <f aca="true" t="shared" si="75" ref="B104:B135">F103*F$4+B103</f>
        <v>0.0036465901567232697</v>
      </c>
      <c r="C104">
        <v>0.0033592904773440493</v>
      </c>
      <c r="D104">
        <v>0.001437423631466497</v>
      </c>
      <c r="F104">
        <f aca="true" t="shared" si="76" ref="F104:F135">B103*B$3+G103*G$4+F103*(1-F$3-F$4)</f>
        <v>0.010062507457354217</v>
      </c>
      <c r="G104">
        <f t="shared" si="55"/>
        <v>0.022906679550247302</v>
      </c>
      <c r="H104">
        <f t="shared" si="56"/>
        <v>0.04434712362885913</v>
      </c>
      <c r="I104">
        <f t="shared" si="57"/>
        <v>0.07499680635838671</v>
      </c>
      <c r="J104">
        <f t="shared" si="58"/>
        <v>0.1115621988304574</v>
      </c>
      <c r="K104">
        <f t="shared" si="59"/>
        <v>0.14551713181376902</v>
      </c>
      <c r="L104">
        <f t="shared" si="60"/>
        <v>0.16471833527266294</v>
      </c>
      <c r="M104">
        <f t="shared" si="61"/>
        <v>0.1590305896795677</v>
      </c>
      <c r="N104">
        <f t="shared" si="62"/>
        <v>0.12758540116233327</v>
      </c>
      <c r="O104">
        <f t="shared" si="63"/>
        <v>0.08176310272322918</v>
      </c>
      <c r="P104">
        <f t="shared" si="64"/>
        <v>0.039273723452230735</v>
      </c>
      <c r="Q104">
        <f t="shared" si="65"/>
        <v>0.01257572965744912</v>
      </c>
      <c r="R104">
        <f t="shared" si="66"/>
        <v>0.0020140802567334306</v>
      </c>
      <c r="S104">
        <f t="shared" si="67"/>
        <v>0</v>
      </c>
      <c r="T104">
        <f t="shared" si="68"/>
        <v>0</v>
      </c>
      <c r="U104">
        <f t="shared" si="69"/>
        <v>0</v>
      </c>
      <c r="V104">
        <f t="shared" si="70"/>
        <v>0</v>
      </c>
      <c r="W104">
        <f>V103*V$3+X103*X$4+W103*(1-W$3-W$4)</f>
        <v>0</v>
      </c>
      <c r="X104">
        <f t="shared" si="72"/>
        <v>0</v>
      </c>
      <c r="Y104">
        <f t="shared" si="73"/>
        <v>0</v>
      </c>
      <c r="Z104">
        <f t="shared" si="74"/>
        <v>1.004796714108814</v>
      </c>
    </row>
    <row r="105" spans="1:26" ht="13.5">
      <c r="A105">
        <f t="shared" si="35"/>
        <v>4.899999999999991</v>
      </c>
      <c r="B105">
        <f t="shared" si="75"/>
        <v>0.003797527768583583</v>
      </c>
      <c r="C105">
        <v>0.0034764945002373152</v>
      </c>
      <c r="D105">
        <v>0.001491640098952071</v>
      </c>
      <c r="F105">
        <f t="shared" si="76"/>
        <v>0.010296895008280696</v>
      </c>
      <c r="G105">
        <f t="shared" si="55"/>
        <v>0.023257107575495567</v>
      </c>
      <c r="H105">
        <f t="shared" si="56"/>
        <v>0.04478514455016283</v>
      </c>
      <c r="I105">
        <f t="shared" si="57"/>
        <v>0.07544048458907746</v>
      </c>
      <c r="J105">
        <f t="shared" si="58"/>
        <v>0.11188506847062135</v>
      </c>
      <c r="K105">
        <f t="shared" si="59"/>
        <v>0.14559293619675942</v>
      </c>
      <c r="L105">
        <f t="shared" si="60"/>
        <v>0.16449045446739763</v>
      </c>
      <c r="M105">
        <f t="shared" si="61"/>
        <v>0.1585633143106074</v>
      </c>
      <c r="N105">
        <f t="shared" si="62"/>
        <v>0.12704621027724944</v>
      </c>
      <c r="O105">
        <f t="shared" si="63"/>
        <v>0.08132925508473068</v>
      </c>
      <c r="P105">
        <f t="shared" si="64"/>
        <v>0.039029368335323</v>
      </c>
      <c r="Q105">
        <f t="shared" si="65"/>
        <v>0.012487626869320517</v>
      </c>
      <c r="R105">
        <f t="shared" si="66"/>
        <v>0.001998606496393885</v>
      </c>
      <c r="S105">
        <f t="shared" si="67"/>
        <v>0</v>
      </c>
      <c r="T105">
        <f t="shared" si="68"/>
        <v>0</v>
      </c>
      <c r="U105">
        <f t="shared" si="69"/>
        <v>0</v>
      </c>
      <c r="V105">
        <f t="shared" si="70"/>
        <v>0</v>
      </c>
      <c r="W105">
        <f t="shared" si="71"/>
        <v>0</v>
      </c>
      <c r="X105">
        <f t="shared" si="72"/>
        <v>0</v>
      </c>
      <c r="Y105">
        <f t="shared" si="73"/>
        <v>0</v>
      </c>
      <c r="Z105">
        <f t="shared" si="74"/>
        <v>1.0049681345991928</v>
      </c>
    </row>
    <row r="106" spans="1:26" ht="13.5">
      <c r="A106">
        <f t="shared" si="35"/>
        <v>4.94999999999999</v>
      </c>
      <c r="B106">
        <f t="shared" si="75"/>
        <v>0.003951981193707793</v>
      </c>
      <c r="C106">
        <v>0.003595725898842472</v>
      </c>
      <c r="D106">
        <v>0.001546925066670471</v>
      </c>
      <c r="F106">
        <f t="shared" si="76"/>
        <v>0.010531247960172931</v>
      </c>
      <c r="G106">
        <f t="shared" si="55"/>
        <v>0.023604491786584192</v>
      </c>
      <c r="H106">
        <f t="shared" si="56"/>
        <v>0.045216497196140196</v>
      </c>
      <c r="I106">
        <f t="shared" si="57"/>
        <v>0.07587467787727466</v>
      </c>
      <c r="J106">
        <f t="shared" si="58"/>
        <v>0.11219818935898793</v>
      </c>
      <c r="K106">
        <f t="shared" si="59"/>
        <v>0.14566231820453024</v>
      </c>
      <c r="L106">
        <f t="shared" si="60"/>
        <v>0.16426231504717675</v>
      </c>
      <c r="M106">
        <f t="shared" si="61"/>
        <v>0.1581021212687792</v>
      </c>
      <c r="N106">
        <f t="shared" si="62"/>
        <v>0.12651653265863866</v>
      </c>
      <c r="O106">
        <f t="shared" si="63"/>
        <v>0.08090417739094703</v>
      </c>
      <c r="P106">
        <f t="shared" si="64"/>
        <v>0.038790374269384434</v>
      </c>
      <c r="Q106">
        <f t="shared" si="65"/>
        <v>0.012401568752002781</v>
      </c>
      <c r="R106">
        <f t="shared" si="66"/>
        <v>0.001983507035676693</v>
      </c>
      <c r="S106">
        <f t="shared" si="67"/>
        <v>0</v>
      </c>
      <c r="T106">
        <f t="shared" si="68"/>
        <v>0</v>
      </c>
      <c r="U106">
        <f t="shared" si="69"/>
        <v>0</v>
      </c>
      <c r="V106">
        <f t="shared" si="70"/>
        <v>0</v>
      </c>
      <c r="W106">
        <f t="shared" si="71"/>
        <v>0</v>
      </c>
      <c r="X106">
        <f t="shared" si="72"/>
        <v>0</v>
      </c>
      <c r="Y106">
        <f t="shared" si="73"/>
        <v>0</v>
      </c>
      <c r="Z106">
        <f t="shared" si="74"/>
        <v>1.0051426509655164</v>
      </c>
    </row>
    <row r="107" spans="1:26" ht="13.5">
      <c r="A107">
        <f t="shared" si="35"/>
        <v>4.99999999999999</v>
      </c>
      <c r="B107">
        <f t="shared" si="75"/>
        <v>0.004109949913110387</v>
      </c>
      <c r="C107">
        <v>0.0037169713544463294</v>
      </c>
      <c r="D107">
        <v>0.0016032740524072732</v>
      </c>
      <c r="F107">
        <f t="shared" si="76"/>
        <v>0.010765476555562675</v>
      </c>
      <c r="G107">
        <f t="shared" si="55"/>
        <v>0.023948789797356033</v>
      </c>
      <c r="H107">
        <f t="shared" si="56"/>
        <v>0.04564124525350199</v>
      </c>
      <c r="I107">
        <f t="shared" si="57"/>
        <v>0.07629957768731807</v>
      </c>
      <c r="J107">
        <f t="shared" si="58"/>
        <v>0.11250183586852747</v>
      </c>
      <c r="K107">
        <f t="shared" si="59"/>
        <v>0.14572552817049922</v>
      </c>
      <c r="L107">
        <f t="shared" si="60"/>
        <v>0.16403402685099883</v>
      </c>
      <c r="M107">
        <f t="shared" si="61"/>
        <v>0.15764692957851756</v>
      </c>
      <c r="N107">
        <f t="shared" si="62"/>
        <v>0.12599615154596494</v>
      </c>
      <c r="O107">
        <f t="shared" si="63"/>
        <v>0.08048763717170987</v>
      </c>
      <c r="P107">
        <f t="shared" si="64"/>
        <v>0.038556587609801386</v>
      </c>
      <c r="Q107">
        <f t="shared" si="65"/>
        <v>0.012317493770855297</v>
      </c>
      <c r="R107">
        <f t="shared" si="66"/>
        <v>0.001968770226279821</v>
      </c>
      <c r="S107">
        <f t="shared" si="67"/>
        <v>0</v>
      </c>
      <c r="T107">
        <f t="shared" si="68"/>
        <v>0</v>
      </c>
      <c r="U107">
        <f t="shared" si="69"/>
        <v>0</v>
      </c>
      <c r="V107">
        <f t="shared" si="70"/>
        <v>0</v>
      </c>
      <c r="W107">
        <f t="shared" si="71"/>
        <v>0</v>
      </c>
      <c r="X107">
        <f t="shared" si="72"/>
        <v>0</v>
      </c>
      <c r="Y107">
        <f t="shared" si="73"/>
        <v>0</v>
      </c>
      <c r="Z107">
        <f t="shared" si="74"/>
        <v>1.0053202454068573</v>
      </c>
    </row>
    <row r="108" spans="1:26" ht="13.5">
      <c r="A108">
        <f t="shared" si="35"/>
        <v>5.04999999999999</v>
      </c>
      <c r="B108">
        <f t="shared" si="75"/>
        <v>0.004271432061443827</v>
      </c>
      <c r="C108">
        <v>0.003840217144176493</v>
      </c>
      <c r="D108">
        <v>0.0016606822782752294</v>
      </c>
      <c r="F108">
        <f t="shared" si="76"/>
        <v>0.010999493804483035</v>
      </c>
      <c r="G108">
        <f t="shared" si="55"/>
        <v>0.024289962997655238</v>
      </c>
      <c r="H108">
        <f t="shared" si="56"/>
        <v>0.04605945392317542</v>
      </c>
      <c r="I108">
        <f t="shared" si="57"/>
        <v>0.07671537211837258</v>
      </c>
      <c r="J108">
        <f t="shared" si="58"/>
        <v>0.11279627411873872</v>
      </c>
      <c r="K108">
        <f t="shared" si="59"/>
        <v>0.1457828065834595</v>
      </c>
      <c r="L108">
        <f t="shared" si="60"/>
        <v>0.16380569321961364</v>
      </c>
      <c r="M108">
        <f t="shared" si="61"/>
        <v>0.15719765834930383</v>
      </c>
      <c r="N108">
        <f t="shared" si="62"/>
        <v>0.12548485598173106</v>
      </c>
      <c r="O108">
        <f t="shared" si="63"/>
        <v>0.08007940940282923</v>
      </c>
      <c r="P108">
        <f t="shared" si="64"/>
        <v>0.038327860002277274</v>
      </c>
      <c r="Q108">
        <f t="shared" si="65"/>
        <v>0.012235342591639328</v>
      </c>
      <c r="R108">
        <f t="shared" si="66"/>
        <v>0.0019543848452809147</v>
      </c>
      <c r="S108">
        <f t="shared" si="67"/>
        <v>0</v>
      </c>
      <c r="T108">
        <f t="shared" si="68"/>
        <v>0</v>
      </c>
      <c r="U108">
        <f t="shared" si="69"/>
        <v>0</v>
      </c>
      <c r="V108">
        <f t="shared" si="70"/>
        <v>0</v>
      </c>
      <c r="W108">
        <f t="shared" si="71"/>
        <v>0</v>
      </c>
      <c r="X108">
        <f t="shared" si="72"/>
        <v>0</v>
      </c>
      <c r="Y108">
        <f t="shared" si="73"/>
        <v>0</v>
      </c>
      <c r="Z108">
        <f t="shared" si="74"/>
        <v>1.0055008994224552</v>
      </c>
    </row>
    <row r="109" spans="1:26" ht="13.5">
      <c r="A109">
        <f t="shared" si="35"/>
        <v>5.09999999999999</v>
      </c>
      <c r="B109">
        <f t="shared" si="75"/>
        <v>0.004436424468511072</v>
      </c>
      <c r="C109">
        <v>0.0039654491667348675</v>
      </c>
      <c r="D109">
        <v>0.0017191446851582265</v>
      </c>
      <c r="F109">
        <f t="shared" si="76"/>
        <v>0.011233215473210956</v>
      </c>
      <c r="G109">
        <f t="shared" si="55"/>
        <v>0.024627976383531928</v>
      </c>
      <c r="H109">
        <f t="shared" si="56"/>
        <v>0.04647118974436776</v>
      </c>
      <c r="I109">
        <f t="shared" si="57"/>
        <v>0.07712224590376025</v>
      </c>
      <c r="J109">
        <f t="shared" si="58"/>
        <v>0.11308176223112432</v>
      </c>
      <c r="K109">
        <f t="shared" si="59"/>
        <v>0.14583438449961822</v>
      </c>
      <c r="L109">
        <f t="shared" si="60"/>
        <v>0.16357741133667447</v>
      </c>
      <c r="M109">
        <f t="shared" si="61"/>
        <v>0.15675422685805013</v>
      </c>
      <c r="N109">
        <f t="shared" si="62"/>
        <v>0.12498244063119635</v>
      </c>
      <c r="O109">
        <f t="shared" si="63"/>
        <v>0.0796792762259242</v>
      </c>
      <c r="P109">
        <f t="shared" si="64"/>
        <v>0.03810404817348354</v>
      </c>
      <c r="Q109">
        <f t="shared" si="65"/>
        <v>0.012155057992350098</v>
      </c>
      <c r="R109">
        <f t="shared" si="66"/>
        <v>0.001940340078200316</v>
      </c>
      <c r="S109">
        <f t="shared" si="67"/>
        <v>0</v>
      </c>
      <c r="T109">
        <f t="shared" si="68"/>
        <v>0</v>
      </c>
      <c r="U109">
        <f t="shared" si="69"/>
        <v>0</v>
      </c>
      <c r="V109">
        <f t="shared" si="70"/>
        <v>0</v>
      </c>
      <c r="W109">
        <f t="shared" si="71"/>
        <v>0</v>
      </c>
      <c r="X109">
        <f t="shared" si="72"/>
        <v>0</v>
      </c>
      <c r="Y109">
        <f t="shared" si="73"/>
        <v>0</v>
      </c>
      <c r="Z109">
        <f t="shared" si="74"/>
        <v>1.0056845938518968</v>
      </c>
    </row>
    <row r="110" spans="1:26" ht="13.5">
      <c r="A110">
        <f t="shared" si="35"/>
        <v>5.14999999999999</v>
      </c>
      <c r="B110">
        <f t="shared" si="75"/>
        <v>0.004604922700609236</v>
      </c>
      <c r="C110">
        <v>0.004092652967205546</v>
      </c>
      <c r="D110">
        <v>0.0017786559467688776</v>
      </c>
      <c r="F110">
        <f t="shared" si="76"/>
        <v>0.011466560068422421</v>
      </c>
      <c r="G110">
        <f t="shared" si="55"/>
        <v>0.024962798393624593</v>
      </c>
      <c r="H110">
        <f t="shared" si="56"/>
        <v>0.0468765204303635</v>
      </c>
      <c r="I110">
        <f t="shared" si="57"/>
        <v>0.07752038041635813</v>
      </c>
      <c r="J110">
        <f t="shared" si="58"/>
        <v>0.11335855057698162</v>
      </c>
      <c r="K110">
        <f t="shared" si="59"/>
        <v>0.14588048393565592</v>
      </c>
      <c r="L110">
        <f t="shared" si="60"/>
        <v>0.16334927255139878</v>
      </c>
      <c r="M110">
        <f t="shared" si="61"/>
        <v>0.15631655462484143</v>
      </c>
      <c r="N110">
        <f t="shared" si="62"/>
        <v>0.12448870560887082</v>
      </c>
      <c r="O110">
        <f t="shared" si="63"/>
        <v>0.07928702668052372</v>
      </c>
      <c r="P110">
        <f t="shared" si="64"/>
        <v>0.037885013730884494</v>
      </c>
      <c r="Q110">
        <f t="shared" si="65"/>
        <v>0.012076584778747235</v>
      </c>
      <c r="R110">
        <f t="shared" si="66"/>
        <v>0.0019266255027217574</v>
      </c>
      <c r="S110">
        <f t="shared" si="67"/>
        <v>0</v>
      </c>
      <c r="T110">
        <f t="shared" si="68"/>
        <v>0</v>
      </c>
      <c r="U110">
        <f t="shared" si="69"/>
        <v>0</v>
      </c>
      <c r="V110">
        <f t="shared" si="70"/>
        <v>0</v>
      </c>
      <c r="W110">
        <f t="shared" si="71"/>
        <v>0</v>
      </c>
      <c r="X110">
        <f t="shared" si="72"/>
        <v>0</v>
      </c>
      <c r="Y110">
        <f t="shared" si="73"/>
        <v>0</v>
      </c>
      <c r="Z110">
        <f t="shared" si="74"/>
        <v>1.005871308913978</v>
      </c>
    </row>
    <row r="111" spans="1:26" ht="13.5">
      <c r="A111">
        <f t="shared" si="35"/>
        <v>5.1999999999999895</v>
      </c>
      <c r="B111">
        <f t="shared" si="75"/>
        <v>0.004776921101635573</v>
      </c>
      <c r="C111">
        <v>0.004221813760954238</v>
      </c>
      <c r="D111">
        <v>0.0018392104833180802</v>
      </c>
      <c r="F111">
        <f t="shared" si="76"/>
        <v>0.01169944881715215</v>
      </c>
      <c r="G111">
        <f t="shared" si="55"/>
        <v>0.02529440075158553</v>
      </c>
      <c r="H111">
        <f t="shared" si="56"/>
        <v>0.04727551471535072</v>
      </c>
      <c r="I111">
        <f t="shared" si="57"/>
        <v>0.0779099536794553</v>
      </c>
      <c r="J111">
        <f t="shared" si="58"/>
        <v>0.1136268820176911</v>
      </c>
      <c r="K111">
        <f t="shared" si="59"/>
        <v>0.14592131824379806</v>
      </c>
      <c r="L111">
        <f t="shared" si="60"/>
        <v>0.1631213626838299</v>
      </c>
      <c r="M111">
        <f t="shared" si="61"/>
        <v>0.15588456148247076</v>
      </c>
      <c r="N111">
        <f t="shared" si="62"/>
        <v>0.1240034563114376</v>
      </c>
      <c r="O111">
        <f t="shared" si="63"/>
        <v>0.0789024564478002</v>
      </c>
      <c r="P111">
        <f t="shared" si="64"/>
        <v>0.037670622971303684</v>
      </c>
      <c r="Q111">
        <f t="shared" si="65"/>
        <v>0.011999869703439706</v>
      </c>
      <c r="R111">
        <f t="shared" si="66"/>
        <v>0.0019132310730534316</v>
      </c>
      <c r="S111">
        <f t="shared" si="67"/>
        <v>0</v>
      </c>
      <c r="T111">
        <f t="shared" si="68"/>
        <v>0</v>
      </c>
      <c r="U111">
        <f t="shared" si="69"/>
        <v>0</v>
      </c>
      <c r="V111">
        <f t="shared" si="70"/>
        <v>0</v>
      </c>
      <c r="W111">
        <f t="shared" si="71"/>
        <v>0</v>
      </c>
      <c r="X111">
        <f t="shared" si="72"/>
        <v>0</v>
      </c>
      <c r="Y111">
        <f t="shared" si="73"/>
        <v>0</v>
      </c>
      <c r="Z111">
        <f t="shared" si="74"/>
        <v>1.006061024244276</v>
      </c>
    </row>
    <row r="112" spans="1:26" ht="13.5">
      <c r="A112">
        <f t="shared" si="35"/>
        <v>5.249999999999989</v>
      </c>
      <c r="B112">
        <f t="shared" si="75"/>
        <v>0.004952412833892856</v>
      </c>
      <c r="C112">
        <v>0.004352916456637441</v>
      </c>
      <c r="D112">
        <v>0.0019008024747961484</v>
      </c>
      <c r="F112">
        <f t="shared" si="76"/>
        <v>0.011931805642927867</v>
      </c>
      <c r="G112">
        <f t="shared" si="55"/>
        <v>0.025622758314406104</v>
      </c>
      <c r="H112">
        <f t="shared" si="56"/>
        <v>0.04766824221161316</v>
      </c>
      <c r="I112">
        <f t="shared" si="57"/>
        <v>0.07829114038251514</v>
      </c>
      <c r="J112">
        <f t="shared" si="58"/>
        <v>0.11388699213768795</v>
      </c>
      <c r="K112">
        <f t="shared" si="59"/>
        <v>0.1459570924698287</v>
      </c>
      <c r="L112">
        <f t="shared" si="60"/>
        <v>0.16289376231372094</v>
      </c>
      <c r="M112">
        <f t="shared" si="61"/>
        <v>0.1554581676401734</v>
      </c>
      <c r="N112">
        <f t="shared" si="62"/>
        <v>0.12352650325678124</v>
      </c>
      <c r="O112">
        <f t="shared" si="63"/>
        <v>0.07852536760533965</v>
      </c>
      <c r="P112">
        <f t="shared" si="64"/>
        <v>0.03746074669782103</v>
      </c>
      <c r="Q112">
        <f t="shared" si="65"/>
        <v>0.01192486138838449</v>
      </c>
      <c r="R112">
        <f t="shared" si="66"/>
        <v>0.0019001471049112035</v>
      </c>
      <c r="S112">
        <f t="shared" si="67"/>
        <v>0</v>
      </c>
      <c r="T112">
        <f t="shared" si="68"/>
        <v>0</v>
      </c>
      <c r="U112">
        <f t="shared" si="69"/>
        <v>0</v>
      </c>
      <c r="V112">
        <f t="shared" si="70"/>
        <v>0</v>
      </c>
      <c r="W112">
        <f t="shared" si="71"/>
        <v>0</v>
      </c>
      <c r="X112">
        <f t="shared" si="72"/>
        <v>0</v>
      </c>
      <c r="Y112">
        <f t="shared" si="73"/>
        <v>0</v>
      </c>
      <c r="Z112">
        <f t="shared" si="74"/>
        <v>1.0062537189314373</v>
      </c>
    </row>
    <row r="113" spans="1:26" ht="13.5">
      <c r="A113">
        <f t="shared" si="35"/>
        <v>5.299999999999989</v>
      </c>
      <c r="B113">
        <f t="shared" si="75"/>
        <v>0.005131389918536774</v>
      </c>
      <c r="C113">
        <v>0.004485945678340477</v>
      </c>
      <c r="D113">
        <v>0.0019634258738662567</v>
      </c>
      <c r="F113">
        <f t="shared" si="76"/>
        <v>0.012163557138428295</v>
      </c>
      <c r="G113">
        <f t="shared" si="55"/>
        <v>0.02594784892649201</v>
      </c>
      <c r="H113">
        <f t="shared" si="56"/>
        <v>0.04805477327646282</v>
      </c>
      <c r="I113">
        <f t="shared" si="57"/>
        <v>0.07866411190133546</v>
      </c>
      <c r="J113">
        <f t="shared" si="58"/>
        <v>0.11413910947030351</v>
      </c>
      <c r="K113">
        <f t="shared" si="59"/>
        <v>0.1459880036949216</v>
      </c>
      <c r="L113">
        <f t="shared" si="60"/>
        <v>0.16266654705399236</v>
      </c>
      <c r="M113">
        <f t="shared" si="61"/>
        <v>0.15503729374194142</v>
      </c>
      <c r="N113">
        <f t="shared" si="62"/>
        <v>0.12305766192882375</v>
      </c>
      <c r="O113">
        <f t="shared" si="63"/>
        <v>0.07815556839238902</v>
      </c>
      <c r="P113">
        <f t="shared" si="64"/>
        <v>0.037255260044610085</v>
      </c>
      <c r="Q113">
        <f t="shared" si="65"/>
        <v>0.01185151025066159</v>
      </c>
      <c r="R113">
        <f t="shared" si="66"/>
        <v>0.0018873642611050535</v>
      </c>
      <c r="S113">
        <f t="shared" si="67"/>
        <v>0</v>
      </c>
      <c r="T113">
        <f t="shared" si="68"/>
        <v>0</v>
      </c>
      <c r="U113">
        <f t="shared" si="69"/>
        <v>0</v>
      </c>
      <c r="V113">
        <f t="shared" si="70"/>
        <v>0</v>
      </c>
      <c r="W113">
        <f t="shared" si="71"/>
        <v>0</v>
      </c>
      <c r="X113">
        <f t="shared" si="72"/>
        <v>0</v>
      </c>
      <c r="Y113">
        <f t="shared" si="73"/>
        <v>0</v>
      </c>
      <c r="Z113">
        <f t="shared" si="74"/>
        <v>1.0064493715522105</v>
      </c>
    </row>
    <row r="114" spans="1:26" ht="13.5">
      <c r="A114">
        <f t="shared" si="35"/>
        <v>5.349999999999989</v>
      </c>
      <c r="B114">
        <f t="shared" si="75"/>
        <v>0.0053138432756131984</v>
      </c>
      <c r="C114">
        <v>0.004620885786864221</v>
      </c>
      <c r="D114">
        <v>0.0020270744183719562</v>
      </c>
      <c r="F114">
        <f t="shared" si="76"/>
        <v>0.012394632534993781</v>
      </c>
      <c r="G114">
        <f t="shared" si="55"/>
        <v>0.026269653279333862</v>
      </c>
      <c r="H114">
        <f t="shared" si="56"/>
        <v>0.04843517888832447</v>
      </c>
      <c r="I114">
        <f t="shared" si="57"/>
        <v>0.07902903632214263</v>
      </c>
      <c r="J114">
        <f t="shared" si="58"/>
        <v>0.11438345571666353</v>
      </c>
      <c r="K114">
        <f t="shared" si="59"/>
        <v>0.14601424136211144</v>
      </c>
      <c r="L114">
        <f t="shared" si="60"/>
        <v>0.1624397878096537</v>
      </c>
      <c r="M114">
        <f t="shared" si="61"/>
        <v>0.1546218609197747</v>
      </c>
      <c r="N114">
        <f t="shared" si="62"/>
        <v>0.12259675262789091</v>
      </c>
      <c r="O114">
        <f t="shared" si="63"/>
        <v>0.0777928729850563</v>
      </c>
      <c r="P114">
        <f t="shared" si="64"/>
        <v>0.03705404230934413</v>
      </c>
      <c r="Q114">
        <f t="shared" si="65"/>
        <v>0.011779768431391696</v>
      </c>
      <c r="R114">
        <f t="shared" si="66"/>
        <v>0.0018748735377094156</v>
      </c>
      <c r="S114">
        <f t="shared" si="67"/>
        <v>0</v>
      </c>
      <c r="T114">
        <f t="shared" si="68"/>
        <v>0</v>
      </c>
      <c r="U114">
        <f t="shared" si="69"/>
        <v>0</v>
      </c>
      <c r="V114">
        <f t="shared" si="70"/>
        <v>0</v>
      </c>
      <c r="W114">
        <f t="shared" si="71"/>
        <v>0</v>
      </c>
      <c r="X114">
        <f t="shared" si="72"/>
        <v>0</v>
      </c>
      <c r="Y114">
        <f t="shared" si="73"/>
        <v>0</v>
      </c>
      <c r="Z114">
        <f t="shared" si="74"/>
        <v>1.00664796020524</v>
      </c>
    </row>
    <row r="115" spans="1:26" ht="13.5">
      <c r="A115">
        <f t="shared" si="35"/>
        <v>5.399999999999989</v>
      </c>
      <c r="B115">
        <f t="shared" si="75"/>
        <v>0.005499762763638105</v>
      </c>
      <c r="C115">
        <v>0.004757720900180926</v>
      </c>
      <c r="D115">
        <v>0.0020917416434614307</v>
      </c>
      <c r="F115">
        <f t="shared" si="76"/>
        <v>0.012624963669299077</v>
      </c>
      <c r="G115">
        <f t="shared" si="55"/>
        <v>0.026588154776614893</v>
      </c>
      <c r="H115">
        <f t="shared" si="56"/>
        <v>0.048809530531417455</v>
      </c>
      <c r="I115">
        <f t="shared" si="57"/>
        <v>0.07938607846919535</v>
      </c>
      <c r="J115">
        <f t="shared" si="58"/>
        <v>0.11462024595783027</v>
      </c>
      <c r="K115">
        <f t="shared" si="59"/>
        <v>0.1460359875881797</v>
      </c>
      <c r="L115">
        <f t="shared" si="60"/>
        <v>0.1622135510230211</v>
      </c>
      <c r="M115">
        <f t="shared" si="61"/>
        <v>0.15421179084220318</v>
      </c>
      <c r="N115">
        <f t="shared" si="62"/>
        <v>0.12214360032635138</v>
      </c>
      <c r="O115">
        <f t="shared" si="63"/>
        <v>0.07743710128097059</v>
      </c>
      <c r="P115">
        <f t="shared" si="64"/>
        <v>0.036856976792818144</v>
      </c>
      <c r="Q115">
        <f t="shared" si="65"/>
        <v>0.011709589727666704</v>
      </c>
      <c r="R115">
        <f t="shared" si="66"/>
        <v>0.0018626662507978302</v>
      </c>
      <c r="S115">
        <f t="shared" si="67"/>
        <v>0</v>
      </c>
      <c r="T115">
        <f t="shared" si="68"/>
        <v>0</v>
      </c>
      <c r="U115">
        <f t="shared" si="69"/>
        <v>0</v>
      </c>
      <c r="V115">
        <f t="shared" si="70"/>
        <v>0</v>
      </c>
      <c r="W115">
        <f t="shared" si="71"/>
        <v>0</v>
      </c>
      <c r="X115">
        <f t="shared" si="72"/>
        <v>0</v>
      </c>
      <c r="Y115">
        <f t="shared" si="73"/>
        <v>0</v>
      </c>
      <c r="Z115">
        <f t="shared" si="74"/>
        <v>1.0068494625436464</v>
      </c>
    </row>
    <row r="116" spans="1:26" ht="13.5">
      <c r="A116">
        <f t="shared" si="35"/>
        <v>5.449999999999989</v>
      </c>
      <c r="B116">
        <f t="shared" si="75"/>
        <v>0.005689137218677591</v>
      </c>
      <c r="C116">
        <v>0.004896434913080017</v>
      </c>
      <c r="D116">
        <v>0.002157420893331966</v>
      </c>
      <c r="F116">
        <f t="shared" si="76"/>
        <v>0.012854484947479067</v>
      </c>
      <c r="G116">
        <f t="shared" si="55"/>
        <v>0.026903339404595383</v>
      </c>
      <c r="H116">
        <f t="shared" si="56"/>
        <v>0.0491779000885129</v>
      </c>
      <c r="I116">
        <f t="shared" si="57"/>
        <v>0.07973539993550963</v>
      </c>
      <c r="J116">
        <f t="shared" si="58"/>
        <v>0.11484968886037372</v>
      </c>
      <c r="K116">
        <f t="shared" si="59"/>
        <v>0.1460534174616849</v>
      </c>
      <c r="L116">
        <f t="shared" si="60"/>
        <v>0.16198789890600993</v>
      </c>
      <c r="M116">
        <f t="shared" si="61"/>
        <v>0.15380700575839312</v>
      </c>
      <c r="N116">
        <f t="shared" si="62"/>
        <v>0.12169803452928823</v>
      </c>
      <c r="O116">
        <f t="shared" si="63"/>
        <v>0.07708807869293882</v>
      </c>
      <c r="P116">
        <f t="shared" si="64"/>
        <v>0.03666395064545095</v>
      </c>
      <c r="Q116">
        <f t="shared" si="65"/>
        <v>0.011640929527367273</v>
      </c>
      <c r="R116">
        <f t="shared" si="66"/>
        <v>0.0018507340237222543</v>
      </c>
      <c r="S116">
        <f t="shared" si="67"/>
        <v>0</v>
      </c>
      <c r="T116">
        <f t="shared" si="68"/>
        <v>0</v>
      </c>
      <c r="U116">
        <f t="shared" si="69"/>
        <v>0</v>
      </c>
      <c r="V116">
        <f t="shared" si="70"/>
        <v>0</v>
      </c>
      <c r="W116">
        <f t="shared" si="71"/>
        <v>0</v>
      </c>
      <c r="X116">
        <f t="shared" si="72"/>
        <v>0</v>
      </c>
      <c r="Y116">
        <f t="shared" si="73"/>
        <v>0</v>
      </c>
      <c r="Z116">
        <f t="shared" si="74"/>
        <v>1.0070538558064157</v>
      </c>
    </row>
    <row r="117" spans="1:26" ht="13.5">
      <c r="A117">
        <f t="shared" si="35"/>
        <v>5.4999999999999885</v>
      </c>
      <c r="B117">
        <f t="shared" si="75"/>
        <v>0.005881954492889777</v>
      </c>
      <c r="C117">
        <v>0.005037011516025014</v>
      </c>
      <c r="D117">
        <v>0.0022241053325988197</v>
      </c>
      <c r="F117">
        <f t="shared" si="76"/>
        <v>0.01308313330698037</v>
      </c>
      <c r="G117">
        <f t="shared" si="55"/>
        <v>0.027215195607612225</v>
      </c>
      <c r="H117">
        <f t="shared" si="56"/>
        <v>0.04954035974127468</v>
      </c>
      <c r="I117">
        <f t="shared" si="57"/>
        <v>0.08007715911634969</v>
      </c>
      <c r="J117">
        <f t="shared" si="58"/>
        <v>0.11507198687555581</v>
      </c>
      <c r="K117">
        <f t="shared" si="59"/>
        <v>0.1460666993278248</v>
      </c>
      <c r="L117">
        <f t="shared" si="60"/>
        <v>0.16176288966023195</v>
      </c>
      <c r="M117">
        <f t="shared" si="61"/>
        <v>0.1534074285381316</v>
      </c>
      <c r="N117">
        <f t="shared" si="62"/>
        <v>0.12125988913997852</v>
      </c>
      <c r="O117">
        <f t="shared" si="63"/>
        <v>0.07674563595116293</v>
      </c>
      <c r="P117">
        <f t="shared" si="64"/>
        <v>0.03647485472034826</v>
      </c>
      <c r="Q117">
        <f t="shared" si="65"/>
        <v>0.011573744746745789</v>
      </c>
      <c r="R117">
        <f t="shared" si="66"/>
        <v>0.0018390687749174329</v>
      </c>
      <c r="S117">
        <f t="shared" si="67"/>
        <v>0</v>
      </c>
      <c r="T117">
        <f t="shared" si="68"/>
        <v>0</v>
      </c>
      <c r="U117">
        <f t="shared" si="69"/>
        <v>0</v>
      </c>
      <c r="V117">
        <f t="shared" si="70"/>
        <v>0</v>
      </c>
      <c r="W117">
        <f t="shared" si="71"/>
        <v>0</v>
      </c>
      <c r="X117">
        <f t="shared" si="72"/>
        <v>0</v>
      </c>
      <c r="Y117">
        <f t="shared" si="73"/>
        <v>0</v>
      </c>
      <c r="Z117">
        <f t="shared" si="74"/>
        <v>1.0072611168486278</v>
      </c>
    </row>
    <row r="118" spans="1:26" ht="13.5">
      <c r="A118">
        <f t="shared" si="35"/>
        <v>5.549999999999988</v>
      </c>
      <c r="B118">
        <f t="shared" si="75"/>
        <v>0.006078201492494482</v>
      </c>
      <c r="C118">
        <v>0.005179434213242992</v>
      </c>
      <c r="D118">
        <v>0.0022917879572933067</v>
      </c>
      <c r="F118">
        <f t="shared" si="76"/>
        <v>0.01331084817639462</v>
      </c>
      <c r="G118">
        <f t="shared" si="55"/>
        <v>0.027523714168531957</v>
      </c>
      <c r="H118">
        <f t="shared" si="56"/>
        <v>0.049896981877721375</v>
      </c>
      <c r="I118">
        <f t="shared" si="57"/>
        <v>0.08041151124515954</v>
      </c>
      <c r="J118">
        <f t="shared" si="58"/>
        <v>0.11528733643230925</v>
      </c>
      <c r="K118">
        <f t="shared" si="59"/>
        <v>0.1460759950607789</v>
      </c>
      <c r="L118">
        <f t="shared" si="60"/>
        <v>0.16153857768558064</v>
      </c>
      <c r="M118">
        <f t="shared" si="61"/>
        <v>0.1530129827079641</v>
      </c>
      <c r="N118">
        <f t="shared" si="62"/>
        <v>0.12082900232997096</v>
      </c>
      <c r="O118">
        <f t="shared" si="63"/>
        <v>0.0764096089136068</v>
      </c>
      <c r="P118">
        <f t="shared" si="64"/>
        <v>0.036289583432623104</v>
      </c>
      <c r="Q118">
        <f t="shared" si="65"/>
        <v>0.011507993770657228</v>
      </c>
      <c r="R118">
        <f t="shared" si="66"/>
        <v>0.001827662706210907</v>
      </c>
      <c r="S118">
        <f t="shared" si="67"/>
        <v>0</v>
      </c>
      <c r="T118">
        <f t="shared" si="68"/>
        <v>0</v>
      </c>
      <c r="U118">
        <f t="shared" si="69"/>
        <v>0</v>
      </c>
      <c r="V118">
        <f t="shared" si="70"/>
        <v>0</v>
      </c>
      <c r="W118">
        <f t="shared" si="71"/>
        <v>0</v>
      </c>
      <c r="X118">
        <f t="shared" si="72"/>
        <v>0</v>
      </c>
      <c r="Y118">
        <f t="shared" si="73"/>
        <v>0</v>
      </c>
      <c r="Z118">
        <f t="shared" si="74"/>
        <v>1.0074712221705402</v>
      </c>
    </row>
    <row r="119" spans="1:26" ht="13.5">
      <c r="A119">
        <f t="shared" si="35"/>
        <v>5.599999999999988</v>
      </c>
      <c r="B119">
        <f t="shared" si="75"/>
        <v>0.006277864215140401</v>
      </c>
      <c r="C119">
        <v>0.005323686340068088</v>
      </c>
      <c r="D119">
        <v>0.0023604616054954592</v>
      </c>
      <c r="F119">
        <f t="shared" si="76"/>
        <v>0.01353757143351282</v>
      </c>
      <c r="G119">
        <f t="shared" si="55"/>
        <v>0.027828888093996036</v>
      </c>
      <c r="H119">
        <f t="shared" si="56"/>
        <v>0.05024783900637363</v>
      </c>
      <c r="I119">
        <f t="shared" si="57"/>
        <v>0.08073860843163791</v>
      </c>
      <c r="J119">
        <f t="shared" si="58"/>
        <v>0.11549592812418959</v>
      </c>
      <c r="K119">
        <f t="shared" si="59"/>
        <v>0.1460814603241439</v>
      </c>
      <c r="L119">
        <f t="shared" si="60"/>
        <v>0.16131501377794621</v>
      </c>
      <c r="M119">
        <f t="shared" si="61"/>
        <v>0.15262359248374405</v>
      </c>
      <c r="N119">
        <f t="shared" si="62"/>
        <v>0.12040521641356494</v>
      </c>
      <c r="O119">
        <f t="shared" si="63"/>
        <v>0.07607983838412548</v>
      </c>
      <c r="P119">
        <f t="shared" si="64"/>
        <v>0.03610803462468483</v>
      </c>
      <c r="Q119">
        <f t="shared" si="65"/>
        <v>0.011443636395324608</v>
      </c>
      <c r="R119">
        <f t="shared" si="66"/>
        <v>0.001816508291619497</v>
      </c>
      <c r="S119">
        <f t="shared" si="67"/>
        <v>0</v>
      </c>
      <c r="T119">
        <f t="shared" si="68"/>
        <v>0</v>
      </c>
      <c r="U119">
        <f t="shared" si="69"/>
        <v>0</v>
      </c>
      <c r="V119">
        <f t="shared" si="70"/>
        <v>0</v>
      </c>
      <c r="W119">
        <f t="shared" si="71"/>
        <v>0</v>
      </c>
      <c r="X119">
        <f t="shared" si="72"/>
        <v>0</v>
      </c>
      <c r="Y119">
        <f t="shared" si="73"/>
        <v>0</v>
      </c>
      <c r="Z119">
        <f t="shared" si="74"/>
        <v>1.0076841479455674</v>
      </c>
    </row>
    <row r="120" spans="1:26" ht="13.5">
      <c r="A120">
        <f t="shared" si="35"/>
        <v>5.649999999999988</v>
      </c>
      <c r="B120">
        <f t="shared" si="75"/>
        <v>0.006480927786643094</v>
      </c>
      <c r="C120">
        <v>0.005469751079560599</v>
      </c>
      <c r="D120">
        <v>0.002430118967607101</v>
      </c>
      <c r="F120">
        <f t="shared" si="76"/>
        <v>0.013763247361824623</v>
      </c>
      <c r="G120">
        <f t="shared" si="55"/>
        <v>0.02813071250429857</v>
      </c>
      <c r="H120">
        <f t="shared" si="56"/>
        <v>0.05059300367667685</v>
      </c>
      <c r="I120">
        <f t="shared" si="57"/>
        <v>0.08105859970168447</v>
      </c>
      <c r="J120">
        <f t="shared" si="58"/>
        <v>0.11569794689047677</v>
      </c>
      <c r="K120">
        <f t="shared" si="59"/>
        <v>0.14608324482003915</v>
      </c>
      <c r="L120">
        <f t="shared" si="60"/>
        <v>0.16109224531666191</v>
      </c>
      <c r="M120">
        <f t="shared" si="61"/>
        <v>0.15223918279983598</v>
      </c>
      <c r="N120">
        <f t="shared" si="62"/>
        <v>0.11998837772650606</v>
      </c>
      <c r="O120">
        <f t="shared" si="63"/>
        <v>0.07575616993799109</v>
      </c>
      <c r="P120">
        <f t="shared" si="64"/>
        <v>0.035930109437222</v>
      </c>
      <c r="Q120">
        <f t="shared" si="65"/>
        <v>0.011380633773529908</v>
      </c>
      <c r="R120">
        <f t="shared" si="66"/>
        <v>0.0018055982666134334</v>
      </c>
      <c r="S120">
        <f t="shared" si="67"/>
        <v>0</v>
      </c>
      <c r="T120">
        <f t="shared" si="68"/>
        <v>0</v>
      </c>
      <c r="U120">
        <f t="shared" si="69"/>
        <v>0</v>
      </c>
      <c r="V120">
        <f t="shared" si="70"/>
        <v>0</v>
      </c>
      <c r="W120">
        <f t="shared" si="71"/>
        <v>0</v>
      </c>
      <c r="X120">
        <f t="shared" si="72"/>
        <v>0</v>
      </c>
      <c r="Y120">
        <f t="shared" si="73"/>
        <v>0</v>
      </c>
      <c r="Z120">
        <f t="shared" si="74"/>
        <v>1.0078998700471715</v>
      </c>
    </row>
    <row r="121" spans="1:26" ht="13.5">
      <c r="A121">
        <f t="shared" si="35"/>
        <v>5.699999999999988</v>
      </c>
      <c r="B121">
        <f t="shared" si="75"/>
        <v>0.006687376497070463</v>
      </c>
      <c r="C121">
        <v>0.005617611478423192</v>
      </c>
      <c r="D121">
        <v>0.00250075259627158</v>
      </c>
      <c r="F121">
        <f t="shared" si="76"/>
        <v>0.013987822605671472</v>
      </c>
      <c r="G121">
        <f t="shared" si="55"/>
        <v>0.028429184527738387</v>
      </c>
      <c r="H121">
        <f t="shared" si="56"/>
        <v>0.05093254840531312</v>
      </c>
      <c r="I121">
        <f t="shared" si="57"/>
        <v>0.08137163103896833</v>
      </c>
      <c r="J121">
        <f t="shared" si="58"/>
        <v>0.11589357219159846</v>
      </c>
      <c r="K121">
        <f t="shared" si="59"/>
        <v>0.14608149252742872</v>
      </c>
      <c r="L121">
        <f t="shared" si="60"/>
        <v>0.16087031644224734</v>
      </c>
      <c r="M121">
        <f t="shared" si="61"/>
        <v>0.1518596793351999</v>
      </c>
      <c r="N121">
        <f t="shared" si="62"/>
        <v>0.11957833650872446</v>
      </c>
      <c r="O121">
        <f t="shared" si="63"/>
        <v>0.07543845375447027</v>
      </c>
      <c r="P121">
        <f t="shared" si="64"/>
        <v>0.03575571218561788</v>
      </c>
      <c r="Q121">
        <f t="shared" si="65"/>
        <v>0.011318948362125457</v>
      </c>
      <c r="R121">
        <f t="shared" si="66"/>
        <v>0.001794925617829711</v>
      </c>
      <c r="S121">
        <f t="shared" si="67"/>
        <v>0</v>
      </c>
      <c r="T121">
        <f t="shared" si="68"/>
        <v>0</v>
      </c>
      <c r="U121">
        <f t="shared" si="69"/>
        <v>0</v>
      </c>
      <c r="V121">
        <f t="shared" si="70"/>
        <v>0</v>
      </c>
      <c r="W121">
        <f t="shared" si="71"/>
        <v>0</v>
      </c>
      <c r="X121">
        <f t="shared" si="72"/>
        <v>0</v>
      </c>
      <c r="Y121">
        <f t="shared" si="73"/>
        <v>0</v>
      </c>
      <c r="Z121">
        <f t="shared" si="74"/>
        <v>1.0081183640746987</v>
      </c>
    </row>
    <row r="122" spans="1:26" ht="13.5">
      <c r="A122">
        <f t="shared" si="35"/>
        <v>5.749999999999988</v>
      </c>
      <c r="B122">
        <f t="shared" si="75"/>
        <v>0.006897193836155535</v>
      </c>
      <c r="C122">
        <v>0.005767250462235611</v>
      </c>
      <c r="D122">
        <v>0.002572354915946754</v>
      </c>
      <c r="F122">
        <f t="shared" si="76"/>
        <v>0.014211246124248407</v>
      </c>
      <c r="G122">
        <f t="shared" si="55"/>
        <v>0.028724303199289855</v>
      </c>
      <c r="H122">
        <f t="shared" si="56"/>
        <v>0.051266545608039255</v>
      </c>
      <c r="I122">
        <f t="shared" si="57"/>
        <v>0.08167784542789146</v>
      </c>
      <c r="J122">
        <f t="shared" si="58"/>
        <v>0.11608297817904446</v>
      </c>
      <c r="K122">
        <f t="shared" si="59"/>
        <v>0.14607634193017593</v>
      </c>
      <c r="L122">
        <f t="shared" si="60"/>
        <v>0.1606492682249794</v>
      </c>
      <c r="M122">
        <f t="shared" si="61"/>
        <v>0.1514850085365697</v>
      </c>
      <c r="N122">
        <f t="shared" si="62"/>
        <v>0.11917494679095199</v>
      </c>
      <c r="O122">
        <f t="shared" si="63"/>
        <v>0.07512654445612661</v>
      </c>
      <c r="P122">
        <f t="shared" si="64"/>
        <v>0.03558475024154979</v>
      </c>
      <c r="Q122">
        <f t="shared" si="65"/>
        <v>0.011258543871764889</v>
      </c>
      <c r="R122">
        <f t="shared" si="66"/>
        <v>0.001784483573216681</v>
      </c>
      <c r="S122">
        <f t="shared" si="67"/>
        <v>0</v>
      </c>
      <c r="T122">
        <f t="shared" si="68"/>
        <v>0</v>
      </c>
      <c r="U122">
        <f t="shared" si="69"/>
        <v>0</v>
      </c>
      <c r="V122">
        <f t="shared" si="70"/>
        <v>0</v>
      </c>
      <c r="W122">
        <f t="shared" si="71"/>
        <v>0</v>
      </c>
      <c r="X122">
        <f t="shared" si="72"/>
        <v>0</v>
      </c>
      <c r="Y122">
        <f t="shared" si="73"/>
        <v>0</v>
      </c>
      <c r="Z122">
        <f t="shared" si="74"/>
        <v>1.0083396053781863</v>
      </c>
    </row>
    <row r="123" spans="1:26" ht="13.5">
      <c r="A123">
        <f t="shared" si="35"/>
        <v>5.799999999999987</v>
      </c>
      <c r="B123">
        <f t="shared" si="75"/>
        <v>0.0071103625280192605</v>
      </c>
      <c r="C123">
        <v>0.00591865085002911</v>
      </c>
      <c r="D123">
        <v>0.0026449182321381126</v>
      </c>
      <c r="F123">
        <f t="shared" si="76"/>
        <v>0.014433469144635924</v>
      </c>
      <c r="G123">
        <f t="shared" si="55"/>
        <v>0.029016069363439433</v>
      </c>
      <c r="H123">
        <f t="shared" si="56"/>
        <v>0.05159506753670898</v>
      </c>
      <c r="I123">
        <f t="shared" si="57"/>
        <v>0.08197738289773902</v>
      </c>
      <c r="J123">
        <f t="shared" si="58"/>
        <v>0.11626633385993775</v>
      </c>
      <c r="K123">
        <f t="shared" si="59"/>
        <v>0.14606792623531892</v>
      </c>
      <c r="L123">
        <f t="shared" si="60"/>
        <v>0.16042913882479057</v>
      </c>
      <c r="M123">
        <f t="shared" si="61"/>
        <v>0.15111509763892572</v>
      </c>
      <c r="N123">
        <f t="shared" si="62"/>
        <v>0.11877806628506377</v>
      </c>
      <c r="O123">
        <f t="shared" si="63"/>
        <v>0.07482030095453952</v>
      </c>
      <c r="P123">
        <f t="shared" si="64"/>
        <v>0.035417133919536006</v>
      </c>
      <c r="Q123">
        <f t="shared" si="65"/>
        <v>0.011199385218756755</v>
      </c>
      <c r="R123">
        <f t="shared" si="66"/>
        <v>0.0017742655925923748</v>
      </c>
      <c r="S123">
        <f t="shared" si="67"/>
        <v>0</v>
      </c>
      <c r="T123">
        <f t="shared" si="68"/>
        <v>0</v>
      </c>
      <c r="U123">
        <f t="shared" si="69"/>
        <v>0</v>
      </c>
      <c r="V123">
        <f t="shared" si="70"/>
        <v>0</v>
      </c>
      <c r="W123">
        <f t="shared" si="71"/>
        <v>0</v>
      </c>
      <c r="X123">
        <f t="shared" si="72"/>
        <v>0</v>
      </c>
      <c r="Y123">
        <f t="shared" si="73"/>
        <v>0</v>
      </c>
      <c r="Z123">
        <f t="shared" si="74"/>
        <v>1.0085635690821713</v>
      </c>
    </row>
    <row r="124" spans="1:26" ht="13.5">
      <c r="A124">
        <f t="shared" si="35"/>
        <v>5.849999999999987</v>
      </c>
      <c r="B124">
        <f t="shared" si="75"/>
        <v>0.007326864565188799</v>
      </c>
      <c r="C124">
        <v>0.006071795368221644</v>
      </c>
      <c r="D124">
        <v>0.002718434740299166</v>
      </c>
      <c r="F124">
        <f t="shared" si="76"/>
        <v>0.014654445114030488</v>
      </c>
      <c r="G124">
        <f t="shared" si="55"/>
        <v>0.02930448558103806</v>
      </c>
      <c r="H124">
        <f t="shared" si="56"/>
        <v>0.05191818622115741</v>
      </c>
      <c r="I124">
        <f t="shared" si="57"/>
        <v>0.08227038056782668</v>
      </c>
      <c r="J124">
        <f t="shared" si="58"/>
        <v>0.11644380325642385</v>
      </c>
      <c r="K124">
        <f t="shared" si="59"/>
        <v>0.14605637358202853</v>
      </c>
      <c r="L124">
        <f t="shared" si="60"/>
        <v>0.16020996364296414</v>
      </c>
      <c r="M124">
        <f t="shared" si="61"/>
        <v>0.1507498746834487</v>
      </c>
      <c r="N124">
        <f t="shared" si="62"/>
        <v>0.11838755627799794</v>
      </c>
      <c r="O124">
        <f t="shared" si="63"/>
        <v>0.0745195863021473</v>
      </c>
      <c r="P124">
        <f t="shared" si="64"/>
        <v>0.03525277636820476</v>
      </c>
      <c r="Q124">
        <f t="shared" si="65"/>
        <v>0.011141438478947831</v>
      </c>
      <c r="R124">
        <f t="shared" si="66"/>
        <v>0.0017642653585995644</v>
      </c>
      <c r="S124">
        <f t="shared" si="67"/>
        <v>0</v>
      </c>
      <c r="T124">
        <f t="shared" si="68"/>
        <v>0</v>
      </c>
      <c r="U124">
        <f t="shared" si="69"/>
        <v>0</v>
      </c>
      <c r="V124">
        <f t="shared" si="70"/>
        <v>0</v>
      </c>
      <c r="W124">
        <f t="shared" si="71"/>
        <v>0</v>
      </c>
      <c r="X124">
        <f t="shared" si="72"/>
        <v>0</v>
      </c>
      <c r="Y124">
        <f t="shared" si="73"/>
        <v>0</v>
      </c>
      <c r="Z124">
        <f t="shared" si="74"/>
        <v>1.008790230108525</v>
      </c>
    </row>
    <row r="125" spans="1:26" ht="13.5">
      <c r="A125">
        <f t="shared" si="35"/>
        <v>5.899999999999987</v>
      </c>
      <c r="B125">
        <f t="shared" si="75"/>
        <v>0.007546681241899256</v>
      </c>
      <c r="C125">
        <v>0.006226666663934538</v>
      </c>
      <c r="D125">
        <v>0.0027928965344064228</v>
      </c>
      <c r="F125">
        <f t="shared" si="76"/>
        <v>0.014874129651330259</v>
      </c>
      <c r="G125">
        <f t="shared" si="55"/>
        <v>0.02958955604002282</v>
      </c>
      <c r="H125">
        <f t="shared" si="56"/>
        <v>0.05223597341564522</v>
      </c>
      <c r="I125">
        <f t="shared" si="57"/>
        <v>0.08255697269347129</v>
      </c>
      <c r="J125">
        <f t="shared" si="58"/>
        <v>0.11661554556003664</v>
      </c>
      <c r="K125">
        <f t="shared" si="59"/>
        <v>0.14604180724168658</v>
      </c>
      <c r="L125">
        <f t="shared" si="60"/>
        <v>0.15999177546606852</v>
      </c>
      <c r="M125">
        <f t="shared" si="61"/>
        <v>0.15038926853313095</v>
      </c>
      <c r="N125">
        <f t="shared" si="62"/>
        <v>0.11800328152911538</v>
      </c>
      <c r="O125">
        <f t="shared" si="63"/>
        <v>0.07422426754993777</v>
      </c>
      <c r="P125">
        <f t="shared" si="64"/>
        <v>0.035091593466071366</v>
      </c>
      <c r="Q125">
        <f t="shared" si="65"/>
        <v>0.011084670843546963</v>
      </c>
      <c r="R125">
        <f t="shared" si="66"/>
        <v>0.0017544767680410843</v>
      </c>
      <c r="S125">
        <f t="shared" si="67"/>
        <v>0</v>
      </c>
      <c r="T125">
        <f t="shared" si="68"/>
        <v>0</v>
      </c>
      <c r="U125">
        <f t="shared" si="69"/>
        <v>0</v>
      </c>
      <c r="V125">
        <f t="shared" si="70"/>
        <v>0</v>
      </c>
      <c r="W125">
        <f t="shared" si="71"/>
        <v>0</v>
      </c>
      <c r="X125">
        <f t="shared" si="72"/>
        <v>0</v>
      </c>
      <c r="Y125">
        <f t="shared" si="73"/>
        <v>0</v>
      </c>
      <c r="Z125">
        <f t="shared" si="74"/>
        <v>1.0090195631983452</v>
      </c>
    </row>
    <row r="126" spans="1:26" ht="13.5">
      <c r="A126">
        <f t="shared" si="35"/>
        <v>5.949999999999987</v>
      </c>
      <c r="B126">
        <f t="shared" si="75"/>
        <v>0.00776979318666921</v>
      </c>
      <c r="C126">
        <v>0.006383247317711094</v>
      </c>
      <c r="D126">
        <v>0.0028682956152164354</v>
      </c>
      <c r="F126">
        <f t="shared" si="76"/>
        <v>0.01509248049822108</v>
      </c>
      <c r="G126">
        <f t="shared" si="55"/>
        <v>0.02987128646986482</v>
      </c>
      <c r="H126">
        <f t="shared" si="56"/>
        <v>0.052548500549577326</v>
      </c>
      <c r="I126">
        <f t="shared" si="57"/>
        <v>0.08283729071262674</v>
      </c>
      <c r="J126">
        <f t="shared" si="58"/>
        <v>0.11678171528119444</v>
      </c>
      <c r="K126">
        <f t="shared" si="59"/>
        <v>0.14602434580949858</v>
      </c>
      <c r="L126">
        <f t="shared" si="60"/>
        <v>0.15977460460254694</v>
      </c>
      <c r="M126">
        <f t="shared" si="61"/>
        <v>0.1500332088862099</v>
      </c>
      <c r="N126">
        <f t="shared" si="62"/>
        <v>0.11762511017086819</v>
      </c>
      <c r="O126">
        <f t="shared" si="63"/>
        <v>0.07393421561072394</v>
      </c>
      <c r="P126">
        <f t="shared" si="64"/>
        <v>0.03493350372161945</v>
      </c>
      <c r="Q126">
        <f t="shared" si="65"/>
        <v>0.011029050576804037</v>
      </c>
      <c r="R126">
        <f t="shared" si="66"/>
        <v>0.0017448939235794817</v>
      </c>
      <c r="S126">
        <f t="shared" si="67"/>
        <v>0</v>
      </c>
      <c r="T126">
        <f t="shared" si="68"/>
        <v>0</v>
      </c>
      <c r="U126">
        <f t="shared" si="69"/>
        <v>0</v>
      </c>
      <c r="V126">
        <f t="shared" si="70"/>
        <v>0</v>
      </c>
      <c r="W126">
        <f t="shared" si="71"/>
        <v>0</v>
      </c>
      <c r="X126">
        <f t="shared" si="72"/>
        <v>0</v>
      </c>
      <c r="Y126">
        <f t="shared" si="73"/>
        <v>0</v>
      </c>
      <c r="Z126">
        <f t="shared" si="74"/>
        <v>1.0092515429329318</v>
      </c>
    </row>
    <row r="127" spans="1:26" ht="13.5">
      <c r="A127">
        <f t="shared" si="35"/>
        <v>5.999999999999987</v>
      </c>
      <c r="B127">
        <f t="shared" si="75"/>
        <v>0.007996180394142526</v>
      </c>
      <c r="C127">
        <v>0.006541519855657237</v>
      </c>
      <c r="D127">
        <v>0.002944623898212509</v>
      </c>
      <c r="F127">
        <f t="shared" si="76"/>
        <v>0.015309457469897075</v>
      </c>
      <c r="G127">
        <f t="shared" si="55"/>
        <v>0.030149684059603922</v>
      </c>
      <c r="H127">
        <f t="shared" si="56"/>
        <v>0.05285583868222822</v>
      </c>
      <c r="I127">
        <f t="shared" si="57"/>
        <v>0.08311146329304062</v>
      </c>
      <c r="J127">
        <f t="shared" si="58"/>
        <v>0.11694246239397668</v>
      </c>
      <c r="K127">
        <f t="shared" si="59"/>
        <v>0.14600410338803324</v>
      </c>
      <c r="L127">
        <f t="shared" si="60"/>
        <v>0.15955847901235462</v>
      </c>
      <c r="M127">
        <f t="shared" si="61"/>
        <v>0.14968162628757836</v>
      </c>
      <c r="N127">
        <f t="shared" si="62"/>
        <v>0.11725291361265243</v>
      </c>
      <c r="O127">
        <f t="shared" si="63"/>
        <v>0.0736493051277564</v>
      </c>
      <c r="P127">
        <f t="shared" si="64"/>
        <v>0.03477842817749219</v>
      </c>
      <c r="Q127">
        <f t="shared" si="65"/>
        <v>0.010974546975462258</v>
      </c>
      <c r="R127">
        <f t="shared" si="66"/>
        <v>0.0017355111257856038</v>
      </c>
      <c r="S127">
        <f t="shared" si="67"/>
        <v>0</v>
      </c>
      <c r="T127">
        <f t="shared" si="68"/>
        <v>0</v>
      </c>
      <c r="U127">
        <f t="shared" si="69"/>
        <v>0</v>
      </c>
      <c r="V127">
        <f t="shared" si="70"/>
        <v>0</v>
      </c>
      <c r="W127">
        <f t="shared" si="71"/>
        <v>0</v>
      </c>
      <c r="X127">
        <f t="shared" si="72"/>
        <v>0</v>
      </c>
      <c r="Y127">
        <f t="shared" si="73"/>
        <v>0</v>
      </c>
      <c r="Z127">
        <f t="shared" si="74"/>
        <v>1.0094861437538738</v>
      </c>
    </row>
    <row r="128" spans="1:26" ht="13.5">
      <c r="A128">
        <f t="shared" si="35"/>
        <v>6.0499999999999865</v>
      </c>
      <c r="B128">
        <f t="shared" si="75"/>
        <v>0.008225822256190982</v>
      </c>
      <c r="C128">
        <v>0.006701466761023941</v>
      </c>
      <c r="D128">
        <v>0.003021873221248751</v>
      </c>
      <c r="F128">
        <f t="shared" si="76"/>
        <v>0.015525022405539823</v>
      </c>
      <c r="G128">
        <f t="shared" si="55"/>
        <v>0.03042475737933477</v>
      </c>
      <c r="H128">
        <f t="shared" si="56"/>
        <v>0.053158058461221486</v>
      </c>
      <c r="I128">
        <f t="shared" si="57"/>
        <v>0.0833796163797999</v>
      </c>
      <c r="J128">
        <f t="shared" si="58"/>
        <v>0.11709793247632741</v>
      </c>
      <c r="K128">
        <f t="shared" si="59"/>
        <v>0.14598118976306168</v>
      </c>
      <c r="L128">
        <f t="shared" si="60"/>
        <v>0.15934342443001304</v>
      </c>
      <c r="M128">
        <f t="shared" si="61"/>
        <v>0.14933445213831642</v>
      </c>
      <c r="N128">
        <f t="shared" si="62"/>
        <v>0.11688656644772694</v>
      </c>
      <c r="O128">
        <f t="shared" si="63"/>
        <v>0.07336941434843613</v>
      </c>
      <c r="P128">
        <f t="shared" si="64"/>
        <v>0.03462629031860884</v>
      </c>
      <c r="Q128">
        <f t="shared" si="65"/>
        <v>0.010921130329905448</v>
      </c>
      <c r="R128">
        <f t="shared" si="66"/>
        <v>0.001726322865521279</v>
      </c>
      <c r="S128">
        <f t="shared" si="67"/>
        <v>0</v>
      </c>
      <c r="T128">
        <f t="shared" si="68"/>
        <v>0</v>
      </c>
      <c r="U128">
        <f t="shared" si="69"/>
        <v>0</v>
      </c>
      <c r="V128">
        <f t="shared" si="70"/>
        <v>0</v>
      </c>
      <c r="W128">
        <f t="shared" si="71"/>
        <v>0</v>
      </c>
      <c r="X128">
        <f t="shared" si="72"/>
        <v>0</v>
      </c>
      <c r="Y128">
        <f t="shared" si="73"/>
        <v>0</v>
      </c>
      <c r="Z128">
        <f t="shared" si="74"/>
        <v>1.009723339982277</v>
      </c>
    </row>
    <row r="129" spans="1:26" ht="13.5">
      <c r="A129">
        <f t="shared" si="35"/>
        <v>6.099999999999986</v>
      </c>
      <c r="B129">
        <f t="shared" si="75"/>
        <v>0.00845869759227408</v>
      </c>
      <c r="C129">
        <v>0.006863070485250787</v>
      </c>
      <c r="D129">
        <v>0.0031000353518991887</v>
      </c>
      <c r="F129">
        <f t="shared" si="76"/>
        <v>0.015739139118670573</v>
      </c>
      <c r="G129">
        <f t="shared" si="55"/>
        <v>0.030696516305012474</v>
      </c>
      <c r="H129">
        <f t="shared" si="56"/>
        <v>0.053455230084526316</v>
      </c>
      <c r="I129">
        <f t="shared" si="57"/>
        <v>0.08364187324314609</v>
      </c>
      <c r="J129">
        <f t="shared" si="58"/>
        <v>0.11724826684582765</v>
      </c>
      <c r="K129">
        <f t="shared" si="59"/>
        <v>0.14595571057204879</v>
      </c>
      <c r="L129">
        <f t="shared" si="60"/>
        <v>0.15912946448142976</v>
      </c>
      <c r="M129">
        <f t="shared" si="61"/>
        <v>0.14899161870348132</v>
      </c>
      <c r="N129">
        <f t="shared" si="62"/>
        <v>0.11652594636308544</v>
      </c>
      <c r="O129">
        <f t="shared" si="63"/>
        <v>0.07309442500290389</v>
      </c>
      <c r="P129">
        <f t="shared" si="64"/>
        <v>0.03447701598403058</v>
      </c>
      <c r="Q129">
        <f t="shared" si="65"/>
        <v>0.01086877188692544</v>
      </c>
      <c r="R129">
        <f t="shared" si="66"/>
        <v>0.001717323816641793</v>
      </c>
      <c r="S129">
        <f t="shared" si="67"/>
        <v>0</v>
      </c>
      <c r="T129">
        <f t="shared" si="68"/>
        <v>0</v>
      </c>
      <c r="U129">
        <f t="shared" si="69"/>
        <v>0</v>
      </c>
      <c r="V129">
        <f t="shared" si="70"/>
        <v>0</v>
      </c>
      <c r="W129">
        <f t="shared" si="71"/>
        <v>0</v>
      </c>
      <c r="X129">
        <f t="shared" si="72"/>
        <v>0</v>
      </c>
      <c r="Y129">
        <f t="shared" si="73"/>
        <v>0</v>
      </c>
      <c r="Z129">
        <f t="shared" si="74"/>
        <v>1.0099631058371539</v>
      </c>
    </row>
    <row r="130" spans="1:26" ht="13.5">
      <c r="A130">
        <f t="shared" si="35"/>
        <v>6.149999999999986</v>
      </c>
      <c r="B130">
        <f t="shared" si="75"/>
        <v>0.008694784679054138</v>
      </c>
      <c r="C130">
        <v>0.0070263134584896015</v>
      </c>
      <c r="D130">
        <v>0.0031791019945197107</v>
      </c>
      <c r="F130">
        <f t="shared" si="76"/>
        <v>0.01595177334748077</v>
      </c>
      <c r="G130">
        <f t="shared" si="55"/>
        <v>0.03096497194645021</v>
      </c>
      <c r="H130">
        <f t="shared" si="56"/>
        <v>0.05374742326574761</v>
      </c>
      <c r="I130">
        <f t="shared" si="57"/>
        <v>0.08389835452645072</v>
      </c>
      <c r="J130">
        <f t="shared" si="58"/>
        <v>0.11739360269117534</v>
      </c>
      <c r="K130">
        <f t="shared" si="59"/>
        <v>0.14592776746563219</v>
      </c>
      <c r="L130">
        <f t="shared" si="60"/>
        <v>0.1589166207948124</v>
      </c>
      <c r="M130">
        <f t="shared" si="61"/>
        <v>0.14865305911828208</v>
      </c>
      <c r="N130">
        <f t="shared" si="62"/>
        <v>0.11617093405217495</v>
      </c>
      <c r="O130">
        <f t="shared" si="63"/>
        <v>0.07282422218729326</v>
      </c>
      <c r="P130">
        <f t="shared" si="64"/>
        <v>0.034330533282408225</v>
      </c>
      <c r="Q130">
        <f t="shared" si="65"/>
        <v>0.01081744381403793</v>
      </c>
      <c r="R130">
        <f t="shared" si="66"/>
        <v>0.0017085088290044066</v>
      </c>
      <c r="S130">
        <f t="shared" si="67"/>
        <v>0</v>
      </c>
      <c r="T130">
        <f t="shared" si="68"/>
        <v>0</v>
      </c>
      <c r="U130">
        <f t="shared" si="69"/>
        <v>0</v>
      </c>
      <c r="V130">
        <f t="shared" si="70"/>
        <v>0</v>
      </c>
      <c r="W130">
        <f t="shared" si="71"/>
        <v>0</v>
      </c>
      <c r="X130">
        <f t="shared" si="72"/>
        <v>0</v>
      </c>
      <c r="Y130">
        <f t="shared" si="73"/>
        <v>0</v>
      </c>
      <c r="Z130">
        <f t="shared" si="74"/>
        <v>1.0102054154530133</v>
      </c>
    </row>
    <row r="131" spans="1:26" ht="13.5">
      <c r="A131">
        <f t="shared" si="35"/>
        <v>6.199999999999986</v>
      </c>
      <c r="B131">
        <f t="shared" si="75"/>
        <v>0.00893406127926635</v>
      </c>
      <c r="C131">
        <v>0.00719117809962668</v>
      </c>
      <c r="D131">
        <v>0.0032590647970305864</v>
      </c>
      <c r="F131">
        <f t="shared" si="76"/>
        <v>0.01616289270523764</v>
      </c>
      <c r="G131">
        <f t="shared" si="55"/>
        <v>0.031230136578385005</v>
      </c>
      <c r="H131">
        <f t="shared" si="56"/>
        <v>0.0540347072024997</v>
      </c>
      <c r="I131">
        <f t="shared" si="57"/>
        <v>0.08414917829425235</v>
      </c>
      <c r="J131">
        <f t="shared" si="58"/>
        <v>0.11753407319950711</v>
      </c>
      <c r="K131">
        <f t="shared" si="59"/>
        <v>0.14589745826240674</v>
      </c>
      <c r="L131">
        <f t="shared" si="60"/>
        <v>0.15870491310598703</v>
      </c>
      <c r="M131">
        <f t="shared" si="61"/>
        <v>0.14831870739275893</v>
      </c>
      <c r="N131">
        <f t="shared" si="62"/>
        <v>0.11582141313035779</v>
      </c>
      <c r="O131">
        <f t="shared" si="63"/>
        <v>0.07255869425144537</v>
      </c>
      <c r="P131">
        <f t="shared" si="64"/>
        <v>0.03418677251085223</v>
      </c>
      <c r="Q131">
        <f t="shared" si="65"/>
        <v>0.010767119165278278</v>
      </c>
      <c r="R131">
        <f t="shared" si="66"/>
        <v>0.0016998729217696852</v>
      </c>
      <c r="S131">
        <f t="shared" si="67"/>
        <v>0</v>
      </c>
      <c r="T131">
        <f t="shared" si="68"/>
        <v>0</v>
      </c>
      <c r="U131">
        <f t="shared" si="69"/>
        <v>0</v>
      </c>
      <c r="V131">
        <f t="shared" si="70"/>
        <v>0</v>
      </c>
      <c r="W131">
        <f t="shared" si="71"/>
        <v>0</v>
      </c>
      <c r="X131">
        <f t="shared" si="72"/>
        <v>0</v>
      </c>
      <c r="Y131">
        <f t="shared" si="73"/>
        <v>0</v>
      </c>
      <c r="Z131">
        <f t="shared" si="74"/>
        <v>1.0104502428966613</v>
      </c>
    </row>
    <row r="132" spans="1:26" ht="13.5">
      <c r="A132">
        <f t="shared" si="35"/>
        <v>6.249999999999986</v>
      </c>
      <c r="B132">
        <f t="shared" si="75"/>
        <v>0.009176504669844914</v>
      </c>
      <c r="C132">
        <v>0.007357646825821693</v>
      </c>
      <c r="D132">
        <v>0.003339915357427293</v>
      </c>
      <c r="F132">
        <f t="shared" si="76"/>
        <v>0.016372466630853497</v>
      </c>
      <c r="G132">
        <f t="shared" si="55"/>
        <v>0.03149202357449189</v>
      </c>
      <c r="H132">
        <f t="shared" si="56"/>
        <v>0.054317150547666046</v>
      </c>
      <c r="I132">
        <f t="shared" si="57"/>
        <v>0.08439446008026502</v>
      </c>
      <c r="J132">
        <f t="shared" si="58"/>
        <v>0.11766980767969268</v>
      </c>
      <c r="K132">
        <f t="shared" si="59"/>
        <v>0.1458648770973168</v>
      </c>
      <c r="L132">
        <f t="shared" si="60"/>
        <v>0.15849435935841355</v>
      </c>
      <c r="M132">
        <f t="shared" si="61"/>
        <v>0.1479884984150789</v>
      </c>
      <c r="N132">
        <f t="shared" si="62"/>
        <v>0.11547727005302</v>
      </c>
      <c r="O132">
        <f t="shared" si="63"/>
        <v>0.07229773269089299</v>
      </c>
      <c r="P132">
        <f t="shared" si="64"/>
        <v>0.03404566607707323</v>
      </c>
      <c r="Q132">
        <f t="shared" si="65"/>
        <v>0.010717771848411802</v>
      </c>
      <c r="R132">
        <f t="shared" si="66"/>
        <v>0.0016914112769829447</v>
      </c>
      <c r="S132">
        <f t="shared" si="67"/>
        <v>0</v>
      </c>
      <c r="T132">
        <f t="shared" si="68"/>
        <v>0</v>
      </c>
      <c r="U132">
        <f t="shared" si="69"/>
        <v>0</v>
      </c>
      <c r="V132">
        <f t="shared" si="70"/>
        <v>0</v>
      </c>
      <c r="W132">
        <f t="shared" si="71"/>
        <v>0</v>
      </c>
      <c r="X132">
        <f t="shared" si="72"/>
        <v>0</v>
      </c>
      <c r="Y132">
        <f t="shared" si="73"/>
        <v>0</v>
      </c>
      <c r="Z132">
        <f t="shared" si="74"/>
        <v>1.0106975621832535</v>
      </c>
    </row>
    <row r="133" spans="1:26" ht="13.5">
      <c r="A133">
        <f t="shared" si="35"/>
        <v>6.299999999999986</v>
      </c>
      <c r="B133">
        <f t="shared" si="75"/>
        <v>0.009422091669307717</v>
      </c>
      <c r="C133">
        <v>0.0075257020615809005</v>
      </c>
      <c r="D133">
        <v>0.0034216452300273397</v>
      </c>
      <c r="F133">
        <f t="shared" si="76"/>
        <v>0.016580466339699843</v>
      </c>
      <c r="G133">
        <f t="shared" si="55"/>
        <v>0.03175064734423066</v>
      </c>
      <c r="H133">
        <f t="shared" si="56"/>
        <v>0.05459482138335908</v>
      </c>
      <c r="I133">
        <f t="shared" si="57"/>
        <v>0.08463431293527718</v>
      </c>
      <c r="J133">
        <f t="shared" si="58"/>
        <v>0.11780093168172881</v>
      </c>
      <c r="K133">
        <f t="shared" si="59"/>
        <v>0.14583011456394274</v>
      </c>
      <c r="L133">
        <f t="shared" si="60"/>
        <v>0.15828497579817444</v>
      </c>
      <c r="M133">
        <f t="shared" si="61"/>
        <v>0.1476623679535527</v>
      </c>
      <c r="N133">
        <f t="shared" si="62"/>
        <v>0.11513839403623234</v>
      </c>
      <c r="O133">
        <f t="shared" si="63"/>
        <v>0.07204123204293095</v>
      </c>
      <c r="P133">
        <f t="shared" si="64"/>
        <v>0.03390714842464822</v>
      </c>
      <c r="Q133">
        <f t="shared" si="65"/>
        <v>0.010669376593496026</v>
      </c>
      <c r="R133">
        <f t="shared" si="66"/>
        <v>0.0016831192334236245</v>
      </c>
      <c r="S133">
        <f t="shared" si="67"/>
        <v>0</v>
      </c>
      <c r="T133">
        <f t="shared" si="68"/>
        <v>0</v>
      </c>
      <c r="U133">
        <f t="shared" si="69"/>
        <v>0</v>
      </c>
      <c r="V133">
        <f t="shared" si="70"/>
        <v>0</v>
      </c>
      <c r="W133">
        <f t="shared" si="71"/>
        <v>0</v>
      </c>
      <c r="X133">
        <f t="shared" si="72"/>
        <v>0</v>
      </c>
      <c r="Y133">
        <f t="shared" si="73"/>
        <v>0</v>
      </c>
      <c r="Z133">
        <f t="shared" si="74"/>
        <v>1.0109473472916126</v>
      </c>
    </row>
    <row r="134" spans="1:26" ht="13.5">
      <c r="A134">
        <f t="shared" si="35"/>
        <v>6.349999999999985</v>
      </c>
      <c r="B134">
        <f t="shared" si="75"/>
        <v>0.009670798664403214</v>
      </c>
      <c r="C134">
        <v>0.007695326247381853</v>
      </c>
      <c r="D134">
        <v>0.0035042459314607154</v>
      </c>
      <c r="F134">
        <f t="shared" si="76"/>
        <v>0.01678686477474027</v>
      </c>
      <c r="G134">
        <f t="shared" si="55"/>
        <v>0.032006023272413205</v>
      </c>
      <c r="H134">
        <f t="shared" si="56"/>
        <v>0.05486778719740531</v>
      </c>
      <c r="I134">
        <f t="shared" si="57"/>
        <v>0.0848688474748672</v>
      </c>
      <c r="J134">
        <f t="shared" si="58"/>
        <v>0.11792756711235605</v>
      </c>
      <c r="K134">
        <f t="shared" si="59"/>
        <v>0.1457932578509551</v>
      </c>
      <c r="L134">
        <f t="shared" si="60"/>
        <v>0.15807677706419812</v>
      </c>
      <c r="M134">
        <f t="shared" si="61"/>
        <v>0.14734025265747078</v>
      </c>
      <c r="N134">
        <f t="shared" si="62"/>
        <v>0.11480467697987498</v>
      </c>
      <c r="O134">
        <f t="shared" si="63"/>
        <v>0.07178908978659934</v>
      </c>
      <c r="P134">
        <f t="shared" si="64"/>
        <v>0.03377115596127471</v>
      </c>
      <c r="Q134">
        <f t="shared" si="65"/>
        <v>0.01062190892273512</v>
      </c>
      <c r="R134">
        <f t="shared" si="66"/>
        <v>0.0016749922807108985</v>
      </c>
      <c r="S134">
        <f t="shared" si="67"/>
        <v>0</v>
      </c>
      <c r="T134">
        <f t="shared" si="68"/>
        <v>0</v>
      </c>
      <c r="U134">
        <f t="shared" si="69"/>
        <v>0</v>
      </c>
      <c r="V134">
        <f t="shared" si="70"/>
        <v>0</v>
      </c>
      <c r="W134">
        <f t="shared" si="71"/>
        <v>0</v>
      </c>
      <c r="X134">
        <f t="shared" si="72"/>
        <v>0</v>
      </c>
      <c r="Y134">
        <f t="shared" si="73"/>
        <v>0</v>
      </c>
      <c r="Z134">
        <f t="shared" si="74"/>
        <v>1.0111995721788467</v>
      </c>
    </row>
    <row r="135" spans="1:26" ht="13.5">
      <c r="A135">
        <f t="shared" si="35"/>
        <v>6.399999999999985</v>
      </c>
      <c r="B135">
        <f t="shared" si="75"/>
        <v>0.009922601636024318</v>
      </c>
      <c r="C135">
        <v>0.007866501847866301</v>
      </c>
      <c r="D135">
        <v>0.0035877089464115223</v>
      </c>
      <c r="F135">
        <f t="shared" si="76"/>
        <v>0.016991636558049354</v>
      </c>
      <c r="G135">
        <f t="shared" si="55"/>
        <v>0.03225816766138353</v>
      </c>
      <c r="H135">
        <f t="shared" si="56"/>
        <v>0.05513611486219143</v>
      </c>
      <c r="I135">
        <f t="shared" si="57"/>
        <v>0.08509817192686923</v>
      </c>
      <c r="J135">
        <f t="shared" si="58"/>
        <v>0.11804983234701774</v>
      </c>
      <c r="K135">
        <f t="shared" si="59"/>
        <v>0.14575439087299527</v>
      </c>
      <c r="L135">
        <f t="shared" si="60"/>
        <v>0.1578697762739633</v>
      </c>
      <c r="M135">
        <f t="shared" si="61"/>
        <v>0.14702209005685113</v>
      </c>
      <c r="N135">
        <f t="shared" si="62"/>
        <v>0.11447601339314009</v>
      </c>
      <c r="O135">
        <f t="shared" si="63"/>
        <v>0.07154120624641357</v>
      </c>
      <c r="P135">
        <f t="shared" si="64"/>
        <v>0.03363762698988154</v>
      </c>
      <c r="Q135">
        <f t="shared" si="65"/>
        <v>0.01057534512156948</v>
      </c>
      <c r="R135">
        <f t="shared" si="66"/>
        <v>0.001667026053654327</v>
      </c>
      <c r="S135">
        <f t="shared" si="67"/>
        <v>0</v>
      </c>
      <c r="T135">
        <f t="shared" si="68"/>
        <v>0</v>
      </c>
      <c r="U135">
        <f t="shared" si="69"/>
        <v>0</v>
      </c>
      <c r="V135">
        <f t="shared" si="70"/>
        <v>0</v>
      </c>
      <c r="W135">
        <f t="shared" si="71"/>
        <v>0</v>
      </c>
      <c r="X135">
        <f t="shared" si="72"/>
        <v>0</v>
      </c>
      <c r="Y135">
        <f t="shared" si="73"/>
        <v>0</v>
      </c>
      <c r="Z135">
        <f aca="true" t="shared" si="77" ref="Z135:Z166">SUM(B135:Y135)</f>
        <v>1.0114542107942823</v>
      </c>
    </row>
    <row r="136" spans="1:26" ht="13.5">
      <c r="A136">
        <f t="shared" si="35"/>
        <v>6.449999999999985</v>
      </c>
      <c r="B136">
        <f aca="true" t="shared" si="78" ref="B136:B167">F135*F$4+B135</f>
        <v>0.010177476184395058</v>
      </c>
      <c r="C136">
        <v>0.008039211359617575</v>
      </c>
      <c r="D136">
        <v>0.003672025733118252</v>
      </c>
      <c r="F136">
        <f aca="true" t="shared" si="79" ref="F136:F167">B135*B$3+G135*G$4+F135*(1-F$3-F$4)</f>
        <v>0.017194757942778638</v>
      </c>
      <c r="G136">
        <f t="shared" si="55"/>
        <v>0.032507097675706025</v>
      </c>
      <c r="H136">
        <f t="shared" si="56"/>
        <v>0.055399870615716704</v>
      </c>
      <c r="I136">
        <f t="shared" si="57"/>
        <v>0.08532239217852955</v>
      </c>
      <c r="J136">
        <f t="shared" si="58"/>
        <v>0.11816784233827743</v>
      </c>
      <c r="K136">
        <f t="shared" si="59"/>
        <v>0.14571359439622913</v>
      </c>
      <c r="L136">
        <f t="shared" si="60"/>
        <v>0.15766398510491766</v>
      </c>
      <c r="M136">
        <f t="shared" si="61"/>
        <v>0.14670781856118395</v>
      </c>
      <c r="N136">
        <f t="shared" si="62"/>
        <v>0.11415230032233073</v>
      </c>
      <c r="O136">
        <f t="shared" si="63"/>
        <v>0.07129748449968358</v>
      </c>
      <c r="P136">
        <f t="shared" si="64"/>
        <v>0.033506501642471126</v>
      </c>
      <c r="Q136">
        <f t="shared" si="65"/>
        <v>0.010529662210945968</v>
      </c>
      <c r="R136">
        <f t="shared" si="66"/>
        <v>0.0016592163268388175</v>
      </c>
      <c r="S136">
        <f t="shared" si="67"/>
        <v>0</v>
      </c>
      <c r="T136">
        <f t="shared" si="68"/>
        <v>0</v>
      </c>
      <c r="U136">
        <f t="shared" si="69"/>
        <v>0</v>
      </c>
      <c r="V136">
        <f t="shared" si="70"/>
        <v>0</v>
      </c>
      <c r="W136">
        <f t="shared" si="71"/>
        <v>0</v>
      </c>
      <c r="X136">
        <f t="shared" si="72"/>
        <v>0</v>
      </c>
      <c r="Y136">
        <f t="shared" si="73"/>
        <v>0</v>
      </c>
      <c r="Z136">
        <f t="shared" si="77"/>
        <v>1.0117112370927401</v>
      </c>
    </row>
    <row r="137" spans="1:26" ht="13.5">
      <c r="A137">
        <f aca="true" t="shared" si="80" ref="A137:A200">A136+I$2</f>
        <v>6.499999999999985</v>
      </c>
      <c r="B137">
        <f t="shared" si="78"/>
        <v>0.010435397553536738</v>
      </c>
      <c r="C137">
        <v>0.008213437318538222</v>
      </c>
      <c r="D137">
        <v>0.0037571877286400775</v>
      </c>
      <c r="F137">
        <f t="shared" si="79"/>
        <v>0.017396206765624776</v>
      </c>
      <c r="G137">
        <f t="shared" si="55"/>
        <v>0.032752831289261625</v>
      </c>
      <c r="H137">
        <f t="shared" si="56"/>
        <v>0.05565912004470631</v>
      </c>
      <c r="I137">
        <f t="shared" si="57"/>
        <v>0.0855416118232997</v>
      </c>
      <c r="J137">
        <f t="shared" si="58"/>
        <v>0.11828170872080716</v>
      </c>
      <c r="K137">
        <f t="shared" si="59"/>
        <v>0.14567094615880855</v>
      </c>
      <c r="L137">
        <f t="shared" si="60"/>
        <v>0.1574594138718311</v>
      </c>
      <c r="M137">
        <f t="shared" si="61"/>
        <v>0.14639737745725448</v>
      </c>
      <c r="N137">
        <f t="shared" si="62"/>
        <v>0.11383343728087725</v>
      </c>
      <c r="O137">
        <f t="shared" si="63"/>
        <v>0.07105783028727228</v>
      </c>
      <c r="P137">
        <f t="shared" si="64"/>
        <v>0.033377721816574016</v>
      </c>
      <c r="Q137">
        <f t="shared" si="65"/>
        <v>0.010484837920716795</v>
      </c>
      <c r="R137">
        <f t="shared" si="66"/>
        <v>0.001651559009433627</v>
      </c>
      <c r="S137">
        <f t="shared" si="67"/>
        <v>0</v>
      </c>
      <c r="T137">
        <f t="shared" si="68"/>
        <v>0</v>
      </c>
      <c r="U137">
        <f t="shared" si="69"/>
        <v>0</v>
      </c>
      <c r="V137">
        <f t="shared" si="70"/>
        <v>0</v>
      </c>
      <c r="W137">
        <f t="shared" si="71"/>
        <v>0</v>
      </c>
      <c r="X137">
        <f t="shared" si="72"/>
        <v>0</v>
      </c>
      <c r="Y137">
        <f t="shared" si="73"/>
        <v>0</v>
      </c>
      <c r="Z137">
        <f t="shared" si="77"/>
        <v>1.0119706250471827</v>
      </c>
    </row>
    <row r="138" spans="1:26" ht="13.5">
      <c r="A138">
        <f t="shared" si="80"/>
        <v>6.549999999999985</v>
      </c>
      <c r="B138">
        <f t="shared" si="78"/>
        <v>0.010696340655021109</v>
      </c>
      <c r="C138">
        <v>0.008389162306843254</v>
      </c>
      <c r="D138">
        <v>0.0038431863538964128</v>
      </c>
      <c r="F138">
        <f t="shared" si="79"/>
        <v>0.01759596239984951</v>
      </c>
      <c r="G138">
        <f t="shared" si="55"/>
        <v>0.032995387234654915</v>
      </c>
      <c r="H138">
        <f t="shared" si="56"/>
        <v>0.05591392806964892</v>
      </c>
      <c r="I138">
        <f t="shared" si="57"/>
        <v>0.08575593220721826</v>
      </c>
      <c r="J138">
        <f t="shared" si="58"/>
        <v>0.11839153991305565</v>
      </c>
      <c r="K138">
        <f t="shared" si="59"/>
        <v>0.14562652098646386</v>
      </c>
      <c r="L138">
        <f t="shared" si="60"/>
        <v>0.15725607160029204</v>
      </c>
      <c r="M138">
        <f t="shared" si="61"/>
        <v>0.1460907069061192</v>
      </c>
      <c r="N138">
        <f t="shared" si="62"/>
        <v>0.11351932618149616</v>
      </c>
      <c r="O138">
        <f t="shared" si="63"/>
        <v>0.07082215192764968</v>
      </c>
      <c r="P138">
        <f t="shared" si="64"/>
        <v>0.033251231114202175</v>
      </c>
      <c r="Q138">
        <f t="shared" si="65"/>
        <v>0.010440850664117396</v>
      </c>
      <c r="R138">
        <f t="shared" si="66"/>
        <v>0.0016440501402155735</v>
      </c>
      <c r="S138">
        <f t="shared" si="67"/>
        <v>0</v>
      </c>
      <c r="T138">
        <f t="shared" si="68"/>
        <v>0</v>
      </c>
      <c r="U138">
        <f t="shared" si="69"/>
        <v>0</v>
      </c>
      <c r="V138">
        <f t="shared" si="70"/>
        <v>0</v>
      </c>
      <c r="W138">
        <f t="shared" si="71"/>
        <v>0</v>
      </c>
      <c r="X138">
        <f t="shared" si="72"/>
        <v>0</v>
      </c>
      <c r="Y138">
        <f t="shared" si="73"/>
        <v>0</v>
      </c>
      <c r="Z138">
        <f t="shared" si="77"/>
        <v>1.012232348660744</v>
      </c>
    </row>
    <row r="139" spans="1:26" ht="13.5">
      <c r="A139">
        <f t="shared" si="80"/>
        <v>6.5999999999999845</v>
      </c>
      <c r="B139">
        <f t="shared" si="78"/>
        <v>0.010960280091018852</v>
      </c>
      <c r="C139">
        <v>0.008566368959683856</v>
      </c>
      <c r="D139">
        <v>0.003930013018486878</v>
      </c>
      <c r="F139">
        <f t="shared" si="79"/>
        <v>0.01779400570889593</v>
      </c>
      <c r="G139">
        <f t="shared" si="55"/>
        <v>0.033234784954838927</v>
      </c>
      <c r="H139">
        <f t="shared" si="56"/>
        <v>0.056164358931630166</v>
      </c>
      <c r="I139">
        <f t="shared" si="57"/>
        <v>0.08596545247483837</v>
      </c>
      <c r="J139">
        <f t="shared" si="58"/>
        <v>0.1184974412157023</v>
      </c>
      <c r="K139">
        <f t="shared" si="59"/>
        <v>0.14558039090343966</v>
      </c>
      <c r="L139">
        <f t="shared" si="60"/>
        <v>0.1570539660965437</v>
      </c>
      <c r="M139">
        <f t="shared" si="61"/>
        <v>0.14578774793930563</v>
      </c>
      <c r="N139">
        <f t="shared" si="62"/>
        <v>0.1132098712704189</v>
      </c>
      <c r="O139">
        <f t="shared" si="63"/>
        <v>0.07059036023410652</v>
      </c>
      <c r="P139">
        <f t="shared" si="64"/>
        <v>0.033126974783192556</v>
      </c>
      <c r="Q139">
        <f t="shared" si="65"/>
        <v>0.0103976795132759</v>
      </c>
      <c r="R139">
        <f t="shared" si="66"/>
        <v>0.0016366858827970587</v>
      </c>
      <c r="S139">
        <f t="shared" si="67"/>
        <v>0</v>
      </c>
      <c r="T139">
        <f t="shared" si="68"/>
        <v>0</v>
      </c>
      <c r="U139">
        <f t="shared" si="69"/>
        <v>0</v>
      </c>
      <c r="V139">
        <f t="shared" si="70"/>
        <v>0</v>
      </c>
      <c r="W139">
        <f t="shared" si="71"/>
        <v>0</v>
      </c>
      <c r="X139">
        <f t="shared" si="72"/>
        <v>0</v>
      </c>
      <c r="Y139">
        <f t="shared" si="73"/>
        <v>0</v>
      </c>
      <c r="Z139">
        <f t="shared" si="77"/>
        <v>1.0124963819781752</v>
      </c>
    </row>
    <row r="140" spans="1:26" ht="13.5">
      <c r="A140">
        <f t="shared" si="80"/>
        <v>6.649999999999984</v>
      </c>
      <c r="B140">
        <f t="shared" si="78"/>
        <v>0.01122719017665229</v>
      </c>
      <c r="C140">
        <v>0.008745039971416001</v>
      </c>
      <c r="D140">
        <v>0.004017659125298683</v>
      </c>
      <c r="F140">
        <f t="shared" si="79"/>
        <v>0.01799031900064078</v>
      </c>
      <c r="G140">
        <f t="shared" si="55"/>
        <v>0.03347104455686785</v>
      </c>
      <c r="H140">
        <f t="shared" si="56"/>
        <v>0.05641047618084099</v>
      </c>
      <c r="I140">
        <f t="shared" si="57"/>
        <v>0.08617026961466256</v>
      </c>
      <c r="J140">
        <f t="shared" si="58"/>
        <v>0.11859951490699941</v>
      </c>
      <c r="K140">
        <f t="shared" si="59"/>
        <v>0.14553262523897625</v>
      </c>
      <c r="L140">
        <f t="shared" si="60"/>
        <v>0.1568531040138474</v>
      </c>
      <c r="M140">
        <f t="shared" si="61"/>
        <v>0.14548844245430204</v>
      </c>
      <c r="N140">
        <f t="shared" si="62"/>
        <v>0.1129049790636212</v>
      </c>
      <c r="O140">
        <f t="shared" si="63"/>
        <v>0.07036236843499702</v>
      </c>
      <c r="P140">
        <f t="shared" si="64"/>
        <v>0.03300489966083784</v>
      </c>
      <c r="Q140">
        <f t="shared" si="65"/>
        <v>0.010355304175708978</v>
      </c>
      <c r="R140">
        <f t="shared" si="66"/>
        <v>0.0016294625210499093</v>
      </c>
      <c r="S140">
        <f t="shared" si="67"/>
        <v>0</v>
      </c>
      <c r="T140">
        <f t="shared" si="68"/>
        <v>0</v>
      </c>
      <c r="U140">
        <f t="shared" si="69"/>
        <v>0</v>
      </c>
      <c r="V140">
        <f t="shared" si="70"/>
        <v>0</v>
      </c>
      <c r="W140">
        <f t="shared" si="71"/>
        <v>0</v>
      </c>
      <c r="X140">
        <f t="shared" si="72"/>
        <v>0</v>
      </c>
      <c r="Y140">
        <f t="shared" si="73"/>
        <v>0</v>
      </c>
      <c r="Z140">
        <f t="shared" si="77"/>
        <v>1.0127626990967191</v>
      </c>
    </row>
    <row r="141" spans="1:26" ht="13.5">
      <c r="A141">
        <f t="shared" si="80"/>
        <v>6.699999999999984</v>
      </c>
      <c r="B141">
        <f t="shared" si="78"/>
        <v>0.0114970449616619</v>
      </c>
      <c r="C141">
        <v>0.008925158101527926</v>
      </c>
      <c r="D141">
        <v>0.004106116074908293</v>
      </c>
      <c r="F141">
        <f t="shared" si="79"/>
        <v>0.018184885982317982</v>
      </c>
      <c r="G141">
        <f t="shared" si="55"/>
        <v>0.03370418676769115</v>
      </c>
      <c r="H141">
        <f t="shared" si="56"/>
        <v>0.05665234266664756</v>
      </c>
      <c r="I141">
        <f t="shared" si="57"/>
        <v>0.08637047850405122</v>
      </c>
      <c r="J141">
        <f t="shared" si="58"/>
        <v>0.118697860335102</v>
      </c>
      <c r="K141">
        <f t="shared" si="59"/>
        <v>0.1454832907295298</v>
      </c>
      <c r="L141">
        <f t="shared" si="60"/>
        <v>0.1566534909155482</v>
      </c>
      <c r="M141">
        <f t="shared" si="61"/>
        <v>0.1451927332093984</v>
      </c>
      <c r="N141">
        <f t="shared" si="62"/>
        <v>0.11260455828498618</v>
      </c>
      <c r="O141">
        <f t="shared" si="63"/>
        <v>0.07013809209688684</v>
      </c>
      <c r="P141">
        <f t="shared" si="64"/>
        <v>0.032884954119705906</v>
      </c>
      <c r="Q141">
        <f t="shared" si="65"/>
        <v>0.010313704971760906</v>
      </c>
      <c r="R141">
        <f t="shared" si="66"/>
        <v>0.0016223764547164464</v>
      </c>
      <c r="S141">
        <f t="shared" si="67"/>
        <v>0</v>
      </c>
      <c r="T141">
        <f t="shared" si="68"/>
        <v>0</v>
      </c>
      <c r="U141">
        <f t="shared" si="69"/>
        <v>0</v>
      </c>
      <c r="V141">
        <f t="shared" si="70"/>
        <v>0</v>
      </c>
      <c r="W141">
        <f t="shared" si="71"/>
        <v>0</v>
      </c>
      <c r="X141">
        <f t="shared" si="72"/>
        <v>0</v>
      </c>
      <c r="Y141">
        <f t="shared" si="73"/>
        <v>0</v>
      </c>
      <c r="Z141">
        <f t="shared" si="77"/>
        <v>1.013031274176441</v>
      </c>
    </row>
    <row r="142" spans="1:26" ht="13.5">
      <c r="A142">
        <f t="shared" si="80"/>
        <v>6.749999999999984</v>
      </c>
      <c r="B142">
        <f t="shared" si="78"/>
        <v>0.01176981825139667</v>
      </c>
      <c r="C142">
        <v>0.00910670618024</v>
      </c>
      <c r="D142">
        <v>0.004195375269784141</v>
      </c>
      <c r="F142">
        <f t="shared" si="79"/>
        <v>0.018377691716144406</v>
      </c>
      <c r="G142">
        <f t="shared" si="55"/>
        <v>0.03393423289190608</v>
      </c>
      <c r="H142">
        <f t="shared" si="56"/>
        <v>0.05689002052911594</v>
      </c>
      <c r="I142">
        <f t="shared" si="57"/>
        <v>0.08656617195357476</v>
      </c>
      <c r="J142">
        <f t="shared" si="58"/>
        <v>0.11879257400748144</v>
      </c>
      <c r="K142">
        <f t="shared" si="59"/>
        <v>0.14543245161691426</v>
      </c>
      <c r="L142">
        <f t="shared" si="60"/>
        <v>0.15645513133501154</v>
      </c>
      <c r="M142">
        <f t="shared" si="61"/>
        <v>0.14490056381793648</v>
      </c>
      <c r="N142">
        <f t="shared" si="62"/>
        <v>0.11230851980633716</v>
      </c>
      <c r="O142">
        <f t="shared" si="63"/>
        <v>0.06991744905048754</v>
      </c>
      <c r="P142">
        <f t="shared" si="64"/>
        <v>0.032767088015554086</v>
      </c>
      <c r="Q142">
        <f t="shared" si="65"/>
        <v>0.01027286281294465</v>
      </c>
      <c r="R142">
        <f t="shared" si="66"/>
        <v>0.0016154241951995664</v>
      </c>
      <c r="S142">
        <f t="shared" si="67"/>
        <v>0</v>
      </c>
      <c r="T142">
        <f t="shared" si="68"/>
        <v>0</v>
      </c>
      <c r="U142">
        <f t="shared" si="69"/>
        <v>0</v>
      </c>
      <c r="V142">
        <f t="shared" si="70"/>
        <v>0</v>
      </c>
      <c r="W142">
        <f t="shared" si="71"/>
        <v>0</v>
      </c>
      <c r="X142">
        <f t="shared" si="72"/>
        <v>0</v>
      </c>
      <c r="Y142">
        <f t="shared" si="73"/>
        <v>0</v>
      </c>
      <c r="Z142">
        <f t="shared" si="77"/>
        <v>1.0133020814500289</v>
      </c>
    </row>
    <row r="143" spans="1:26" ht="13.5">
      <c r="A143">
        <f t="shared" si="80"/>
        <v>6.799999999999984</v>
      </c>
      <c r="B143">
        <f t="shared" si="78"/>
        <v>0.012045483627138837</v>
      </c>
      <c r="C143">
        <v>0.009289667113790074</v>
      </c>
      <c r="D143">
        <v>0.004285428118296951</v>
      </c>
      <c r="F143">
        <f t="shared" si="79"/>
        <v>0.018568722575675087</v>
      </c>
      <c r="G143">
        <f t="shared" si="55"/>
        <v>0.034161204771388606</v>
      </c>
      <c r="H143">
        <f t="shared" si="56"/>
        <v>0.05712357119189135</v>
      </c>
      <c r="I143">
        <f t="shared" si="57"/>
        <v>0.08675744075078337</v>
      </c>
      <c r="J143">
        <f t="shared" si="58"/>
        <v>0.11888374967751619</v>
      </c>
      <c r="K143">
        <f t="shared" si="59"/>
        <v>0.14538016974254037</v>
      </c>
      <c r="L143">
        <f t="shared" si="60"/>
        <v>0.1562580288325875</v>
      </c>
      <c r="M143">
        <f t="shared" si="61"/>
        <v>0.1446118787420222</v>
      </c>
      <c r="N143">
        <f t="shared" si="62"/>
        <v>0.11201677658927808</v>
      </c>
      <c r="O143">
        <f t="shared" si="63"/>
        <v>0.06970035931926462</v>
      </c>
      <c r="P143">
        <f t="shared" si="64"/>
        <v>0.03265125263724879</v>
      </c>
      <c r="Q143">
        <f t="shared" si="65"/>
        <v>0.010232759181145665</v>
      </c>
      <c r="R143">
        <f t="shared" si="66"/>
        <v>0.0016086023615239904</v>
      </c>
      <c r="S143">
        <f t="shared" si="67"/>
        <v>0</v>
      </c>
      <c r="T143">
        <f t="shared" si="68"/>
        <v>0</v>
      </c>
      <c r="U143">
        <f t="shared" si="69"/>
        <v>0</v>
      </c>
      <c r="V143">
        <f t="shared" si="70"/>
        <v>0</v>
      </c>
      <c r="W143">
        <f t="shared" si="71"/>
        <v>0</v>
      </c>
      <c r="X143">
        <f t="shared" si="72"/>
        <v>0</v>
      </c>
      <c r="Y143">
        <f t="shared" si="73"/>
        <v>0</v>
      </c>
      <c r="Z143">
        <f t="shared" si="77"/>
        <v>1.0135750952320919</v>
      </c>
    </row>
    <row r="144" spans="1:26" ht="13.5">
      <c r="A144">
        <f t="shared" si="80"/>
        <v>6.849999999999984</v>
      </c>
      <c r="B144">
        <f t="shared" si="78"/>
        <v>0.012324014465773962</v>
      </c>
      <c r="C144">
        <v>0.009474023889416972</v>
      </c>
      <c r="D144">
        <v>0.0043762660385441516</v>
      </c>
      <c r="F144">
        <f t="shared" si="79"/>
        <v>0.018757966202911366</v>
      </c>
      <c r="G144">
        <f t="shared" si="55"/>
        <v>0.03438512474672594</v>
      </c>
      <c r="H144">
        <f t="shared" si="56"/>
        <v>0.05735305535633776</v>
      </c>
      <c r="I144">
        <f t="shared" si="57"/>
        <v>0.08694437370337144</v>
      </c>
      <c r="J144">
        <f t="shared" si="58"/>
        <v>0.11897147842834999</v>
      </c>
      <c r="K144">
        <f t="shared" si="59"/>
        <v>0.1453265046379183</v>
      </c>
      <c r="L144">
        <f t="shared" si="60"/>
        <v>0.15606218604975353</v>
      </c>
      <c r="M144">
        <f t="shared" si="61"/>
        <v>0.14432662328575152</v>
      </c>
      <c r="N144">
        <f t="shared" si="62"/>
        <v>0.11172924362878242</v>
      </c>
      <c r="O144">
        <f t="shared" si="63"/>
        <v>0.06948674505061116</v>
      </c>
      <c r="P144">
        <f t="shared" si="64"/>
        <v>0.032537400658605116</v>
      </c>
      <c r="Q144">
        <f t="shared" si="65"/>
        <v>0.010193376108650936</v>
      </c>
      <c r="R144">
        <f t="shared" si="66"/>
        <v>0.0016019076764611823</v>
      </c>
      <c r="S144">
        <f t="shared" si="67"/>
        <v>0</v>
      </c>
      <c r="T144">
        <f t="shared" si="68"/>
        <v>0</v>
      </c>
      <c r="U144">
        <f t="shared" si="69"/>
        <v>0</v>
      </c>
      <c r="V144">
        <f t="shared" si="70"/>
        <v>0</v>
      </c>
      <c r="W144">
        <f t="shared" si="71"/>
        <v>0</v>
      </c>
      <c r="X144">
        <f t="shared" si="72"/>
        <v>0</v>
      </c>
      <c r="Y144">
        <f t="shared" si="73"/>
        <v>0</v>
      </c>
      <c r="Z144">
        <f t="shared" si="77"/>
        <v>1.013850289927966</v>
      </c>
    </row>
    <row r="145" spans="1:26" ht="13.5">
      <c r="A145">
        <f t="shared" si="80"/>
        <v>6.8999999999999835</v>
      </c>
      <c r="B145">
        <f t="shared" si="78"/>
        <v>0.012605383958817632</v>
      </c>
      <c r="C145">
        <v>0.009659759580054337</v>
      </c>
      <c r="D145">
        <v>0.004467880461994657</v>
      </c>
      <c r="F145">
        <f t="shared" si="79"/>
        <v>0.01894541146618213</v>
      </c>
      <c r="G145">
        <f t="shared" si="55"/>
        <v>0.034606015620376775</v>
      </c>
      <c r="H145">
        <f t="shared" si="56"/>
        <v>0.05757853299684944</v>
      </c>
      <c r="I145">
        <f t="shared" si="57"/>
        <v>0.0871270576817173</v>
      </c>
      <c r="J145">
        <f t="shared" si="58"/>
        <v>0.1190558487541048</v>
      </c>
      <c r="K145">
        <f t="shared" si="59"/>
        <v>0.14527151361158336</v>
      </c>
      <c r="L145">
        <f t="shared" si="60"/>
        <v>0.1558676047605769</v>
      </c>
      <c r="M145">
        <f t="shared" si="61"/>
        <v>0.14404474358799593</v>
      </c>
      <c r="N145">
        <f t="shared" si="62"/>
        <v>0.1114458378984732</v>
      </c>
      <c r="O145">
        <f t="shared" si="63"/>
        <v>0.06927653044948391</v>
      </c>
      <c r="P145">
        <f t="shared" si="64"/>
        <v>0.03242548609206499</v>
      </c>
      <c r="Q145">
        <f t="shared" si="65"/>
        <v>0.010154696158967452</v>
      </c>
      <c r="R145">
        <f t="shared" si="66"/>
        <v>0.0015953369628107798</v>
      </c>
      <c r="S145">
        <f t="shared" si="67"/>
        <v>0</v>
      </c>
      <c r="T145">
        <f t="shared" si="68"/>
        <v>0</v>
      </c>
      <c r="U145">
        <f t="shared" si="69"/>
        <v>0</v>
      </c>
      <c r="V145">
        <f t="shared" si="70"/>
        <v>0</v>
      </c>
      <c r="W145">
        <f t="shared" si="71"/>
        <v>0</v>
      </c>
      <c r="X145">
        <f t="shared" si="72"/>
        <v>0</v>
      </c>
      <c r="Y145">
        <f t="shared" si="73"/>
        <v>0</v>
      </c>
      <c r="Z145">
        <f t="shared" si="77"/>
        <v>1.0141276400420534</v>
      </c>
    </row>
    <row r="146" spans="1:26" ht="13.5">
      <c r="A146">
        <f t="shared" si="80"/>
        <v>6.949999999999983</v>
      </c>
      <c r="B146">
        <f t="shared" si="78"/>
        <v>0.012889565130810365</v>
      </c>
      <c r="C146">
        <v>0.009846857348746687</v>
      </c>
      <c r="D146">
        <v>0.00456026283696019</v>
      </c>
      <c r="F146">
        <f t="shared" si="79"/>
        <v>0.019131048418815237</v>
      </c>
      <c r="G146">
        <f t="shared" si="55"/>
        <v>0.034823900621488435</v>
      </c>
      <c r="H146">
        <f t="shared" si="56"/>
        <v>0.05780006335725126</v>
      </c>
      <c r="I146">
        <f t="shared" si="57"/>
        <v>0.08730557766078129</v>
      </c>
      <c r="J146">
        <f t="shared" si="58"/>
        <v>0.11913694663853351</v>
      </c>
      <c r="K146">
        <f t="shared" si="59"/>
        <v>0.14521525183259565</v>
      </c>
      <c r="L146">
        <f t="shared" si="60"/>
        <v>0.15567428592063154</v>
      </c>
      <c r="M146">
        <f t="shared" si="61"/>
        <v>0.1437661866147913</v>
      </c>
      <c r="N146">
        <f t="shared" si="62"/>
        <v>0.11116647829753892</v>
      </c>
      <c r="O146">
        <f t="shared" si="63"/>
        <v>0.06906964171440334</v>
      </c>
      <c r="P146">
        <f t="shared" si="64"/>
        <v>0.03231546424413612</v>
      </c>
      <c r="Q146">
        <f t="shared" si="65"/>
        <v>0.010116702408395965</v>
      </c>
      <c r="R146">
        <f t="shared" si="66"/>
        <v>0.0015888871398317013</v>
      </c>
      <c r="S146">
        <f t="shared" si="67"/>
        <v>0</v>
      </c>
      <c r="T146">
        <f t="shared" si="68"/>
        <v>0</v>
      </c>
      <c r="U146">
        <f t="shared" si="69"/>
        <v>0</v>
      </c>
      <c r="V146">
        <f t="shared" si="70"/>
        <v>0</v>
      </c>
      <c r="W146">
        <f t="shared" si="71"/>
        <v>0</v>
      </c>
      <c r="X146">
        <f t="shared" si="72"/>
        <v>0</v>
      </c>
      <c r="Y146">
        <f t="shared" si="73"/>
        <v>0</v>
      </c>
      <c r="Z146">
        <f t="shared" si="77"/>
        <v>1.0144071201857114</v>
      </c>
    </row>
    <row r="147" spans="1:26" ht="13.5">
      <c r="A147">
        <f t="shared" si="80"/>
        <v>6.999999999999983</v>
      </c>
      <c r="B147">
        <f t="shared" si="78"/>
        <v>0.013176530857092594</v>
      </c>
      <c r="C147">
        <v>0.010035300452799068</v>
      </c>
      <c r="D147">
        <v>0.004653404631899125</v>
      </c>
      <c r="F147">
        <f t="shared" si="79"/>
        <v>0.019314868258613203</v>
      </c>
      <c r="G147">
        <f t="shared" si="55"/>
        <v>0.035038803372302675</v>
      </c>
      <c r="H147">
        <f t="shared" si="56"/>
        <v>0.058017704948209854</v>
      </c>
      <c r="I147">
        <f t="shared" si="57"/>
        <v>0.08748001676134795</v>
      </c>
      <c r="J147">
        <f t="shared" si="58"/>
        <v>0.11921485563119408</v>
      </c>
      <c r="K147">
        <f t="shared" si="59"/>
        <v>0.14515777241075917</v>
      </c>
      <c r="L147">
        <f t="shared" si="60"/>
        <v>0.15548222971349643</v>
      </c>
      <c r="M147">
        <f t="shared" si="61"/>
        <v>0.14349090015137128</v>
      </c>
      <c r="N147">
        <f t="shared" si="62"/>
        <v>0.1108910855992323</v>
      </c>
      <c r="O147">
        <f t="shared" si="63"/>
        <v>0.06886600697572356</v>
      </c>
      <c r="P147">
        <f t="shared" si="64"/>
        <v>0.0322072916725177</v>
      </c>
      <c r="Q147">
        <f t="shared" si="65"/>
        <v>0.010079378428327481</v>
      </c>
      <c r="R147">
        <f t="shared" si="66"/>
        <v>0.0015825552198163984</v>
      </c>
      <c r="S147">
        <f t="shared" si="67"/>
        <v>0</v>
      </c>
      <c r="T147">
        <f t="shared" si="68"/>
        <v>0</v>
      </c>
      <c r="U147">
        <f t="shared" si="69"/>
        <v>0</v>
      </c>
      <c r="V147">
        <f t="shared" si="70"/>
        <v>0</v>
      </c>
      <c r="W147">
        <f t="shared" si="71"/>
        <v>0</v>
      </c>
      <c r="X147">
        <f t="shared" si="72"/>
        <v>0</v>
      </c>
      <c r="Y147">
        <f t="shared" si="73"/>
        <v>0</v>
      </c>
      <c r="Z147">
        <f t="shared" si="77"/>
        <v>1.0146887050847029</v>
      </c>
    </row>
    <row r="148" spans="1:26" ht="13.5">
      <c r="A148">
        <f t="shared" si="80"/>
        <v>7.049999999999983</v>
      </c>
      <c r="B148">
        <f t="shared" si="78"/>
        <v>0.013466253880971791</v>
      </c>
      <c r="C148">
        <v>0.01022507224767134</v>
      </c>
      <c r="D148">
        <v>0.004747297338558714</v>
      </c>
      <c r="F148">
        <f t="shared" si="79"/>
        <v>0.01949686328814469</v>
      </c>
      <c r="G148">
        <f t="shared" si="55"/>
        <v>0.035250747856084785</v>
      </c>
      <c r="H148">
        <f t="shared" si="56"/>
        <v>0.058231515545582195</v>
      </c>
      <c r="I148">
        <f t="shared" si="57"/>
        <v>0.08765045629060106</v>
      </c>
      <c r="J148">
        <f t="shared" si="58"/>
        <v>0.11928965692122476</v>
      </c>
      <c r="K148">
        <f t="shared" si="59"/>
        <v>0.1450991264736977</v>
      </c>
      <c r="L148">
        <f t="shared" si="60"/>
        <v>0.15529143559495645</v>
      </c>
      <c r="M148">
        <f t="shared" si="61"/>
        <v>0.1432188327938831</v>
      </c>
      <c r="N148">
        <f t="shared" si="62"/>
        <v>0.11061958240090071</v>
      </c>
      <c r="O148">
        <f t="shared" si="63"/>
        <v>0.06866555623608209</v>
      </c>
      <c r="P148">
        <f t="shared" si="64"/>
        <v>0.032100926144842015</v>
      </c>
      <c r="Q148">
        <f t="shared" si="65"/>
        <v>0.010042708268231382</v>
      </c>
      <c r="R148">
        <f t="shared" si="66"/>
        <v>0.001576338304802025</v>
      </c>
      <c r="S148">
        <f t="shared" si="67"/>
        <v>0</v>
      </c>
      <c r="T148">
        <f t="shared" si="68"/>
        <v>0</v>
      </c>
      <c r="U148">
        <f t="shared" si="69"/>
        <v>0</v>
      </c>
      <c r="V148">
        <f t="shared" si="70"/>
        <v>0</v>
      </c>
      <c r="W148">
        <f t="shared" si="71"/>
        <v>0</v>
      </c>
      <c r="X148">
        <f t="shared" si="72"/>
        <v>0</v>
      </c>
      <c r="Y148">
        <f t="shared" si="73"/>
        <v>0</v>
      </c>
      <c r="Z148">
        <f t="shared" si="77"/>
        <v>1.0149723695862347</v>
      </c>
    </row>
    <row r="149" spans="1:26" ht="13.5">
      <c r="A149">
        <f t="shared" si="80"/>
        <v>7.099999999999983</v>
      </c>
      <c r="B149">
        <f t="shared" si="78"/>
        <v>0.013758706830293961</v>
      </c>
      <c r="C149">
        <v>0.010416156190627706</v>
      </c>
      <c r="D149">
        <v>0.004841932474961386</v>
      </c>
      <c r="F149">
        <f t="shared" si="79"/>
        <v>0.01967702687586072</v>
      </c>
      <c r="G149">
        <f t="shared" si="55"/>
        <v>0.035459758386513114</v>
      </c>
      <c r="H149">
        <f t="shared" si="56"/>
        <v>0.05844155218963306</v>
      </c>
      <c r="I149">
        <f t="shared" si="57"/>
        <v>0.08781697578202144</v>
      </c>
      <c r="J149">
        <f t="shared" si="58"/>
        <v>0.11936142940879732</v>
      </c>
      <c r="K149">
        <f t="shared" si="59"/>
        <v>0.14503936324091954</v>
      </c>
      <c r="L149">
        <f t="shared" si="60"/>
        <v>0.15510190233501986</v>
      </c>
      <c r="M149">
        <f t="shared" si="61"/>
        <v>0.14294993394082084</v>
      </c>
      <c r="N149">
        <f t="shared" si="62"/>
        <v>0.11035189307549867</v>
      </c>
      <c r="O149">
        <f t="shared" si="63"/>
        <v>0.06846822131294361</v>
      </c>
      <c r="P149">
        <f t="shared" si="64"/>
        <v>0.03199632659896458</v>
      </c>
      <c r="Q149">
        <f t="shared" si="65"/>
        <v>0.010006676439305499</v>
      </c>
      <c r="R149">
        <f t="shared" si="66"/>
        <v>0.0015702335834125716</v>
      </c>
      <c r="S149">
        <f t="shared" si="67"/>
        <v>0</v>
      </c>
      <c r="T149">
        <f t="shared" si="68"/>
        <v>0</v>
      </c>
      <c r="U149">
        <f t="shared" si="69"/>
        <v>0</v>
      </c>
      <c r="V149">
        <f t="shared" si="70"/>
        <v>0</v>
      </c>
      <c r="W149">
        <f t="shared" si="71"/>
        <v>0</v>
      </c>
      <c r="X149">
        <f t="shared" si="72"/>
        <v>0</v>
      </c>
      <c r="Y149">
        <f t="shared" si="73"/>
        <v>0</v>
      </c>
      <c r="Z149">
        <f t="shared" si="77"/>
        <v>1.0152580886655937</v>
      </c>
    </row>
    <row r="150" spans="1:26" ht="13.5">
      <c r="A150">
        <f t="shared" si="80"/>
        <v>7.149999999999983</v>
      </c>
      <c r="B150">
        <f t="shared" si="78"/>
        <v>0.014053862233431871</v>
      </c>
      <c r="C150">
        <v>0.010608535844151768</v>
      </c>
      <c r="D150">
        <v>0.004937301588240659</v>
      </c>
      <c r="F150">
        <f t="shared" si="79"/>
        <v>0.01985535341804238</v>
      </c>
      <c r="G150">
        <f t="shared" si="55"/>
        <v>0.0356658595784688</v>
      </c>
      <c r="H150">
        <f t="shared" si="56"/>
        <v>0.0586478711850566</v>
      </c>
      <c r="I150">
        <f t="shared" si="57"/>
        <v>0.08797965303460051</v>
      </c>
      <c r="J150">
        <f t="shared" si="58"/>
        <v>0.11943024977432247</v>
      </c>
      <c r="K150">
        <f t="shared" si="59"/>
        <v>0.14497853009499706</v>
      </c>
      <c r="L150">
        <f t="shared" si="60"/>
        <v>0.15491362805786074</v>
      </c>
      <c r="M150">
        <f t="shared" si="61"/>
        <v>0.14268415378420968</v>
      </c>
      <c r="N150">
        <f t="shared" si="62"/>
        <v>0.1100879437245351</v>
      </c>
      <c r="O150">
        <f t="shared" si="63"/>
        <v>0.06827393578315534</v>
      </c>
      <c r="P150">
        <f t="shared" si="64"/>
        <v>0.03189345310473813</v>
      </c>
      <c r="Q150">
        <f t="shared" si="65"/>
        <v>0.009971267898759847</v>
      </c>
      <c r="R150">
        <f t="shared" si="66"/>
        <v>0.0015642383278262851</v>
      </c>
      <c r="S150">
        <f t="shared" si="67"/>
        <v>0</v>
      </c>
      <c r="T150">
        <f t="shared" si="68"/>
        <v>0</v>
      </c>
      <c r="U150">
        <f t="shared" si="69"/>
        <v>0</v>
      </c>
      <c r="V150">
        <f t="shared" si="70"/>
        <v>0</v>
      </c>
      <c r="W150">
        <f t="shared" si="71"/>
        <v>0</v>
      </c>
      <c r="X150">
        <f t="shared" si="72"/>
        <v>0</v>
      </c>
      <c r="Y150">
        <f t="shared" si="73"/>
        <v>0</v>
      </c>
      <c r="Z150">
        <f t="shared" si="77"/>
        <v>1.0155458374323971</v>
      </c>
    </row>
    <row r="151" spans="1:26" ht="13.5">
      <c r="A151">
        <f t="shared" si="80"/>
        <v>7.199999999999982</v>
      </c>
      <c r="B151">
        <f t="shared" si="78"/>
        <v>0.014351692534702507</v>
      </c>
      <c r="C151">
        <v>0.01080219487913698</v>
      </c>
      <c r="D151">
        <v>0.00503339625733206</v>
      </c>
      <c r="F151">
        <f t="shared" si="79"/>
        <v>0.02003183830158454</v>
      </c>
      <c r="G151">
        <f t="shared" si="55"/>
        <v>0.03586907632016777</v>
      </c>
      <c r="H151">
        <f t="shared" si="56"/>
        <v>0.05885052810174162</v>
      </c>
      <c r="I151">
        <f t="shared" si="57"/>
        <v>0.08813856415136387</v>
      </c>
      <c r="J151">
        <f t="shared" si="58"/>
        <v>0.11949619254547982</v>
      </c>
      <c r="K151">
        <f t="shared" si="59"/>
        <v>0.14491667264998026</v>
      </c>
      <c r="L151">
        <f t="shared" si="60"/>
        <v>0.15472661027978984</v>
      </c>
      <c r="M151">
        <f t="shared" si="61"/>
        <v>0.14242144330057116</v>
      </c>
      <c r="N151">
        <f t="shared" si="62"/>
        <v>0.10982766213240899</v>
      </c>
      <c r="O151">
        <f t="shared" si="63"/>
        <v>0.06808263492943534</v>
      </c>
      <c r="P151">
        <f t="shared" si="64"/>
        <v>0.03179226682720916</v>
      </c>
      <c r="Q151">
        <f t="shared" si="65"/>
        <v>0.009936468034707002</v>
      </c>
      <c r="R151">
        <f t="shared" si="66"/>
        <v>0.001558349890862955</v>
      </c>
      <c r="S151">
        <f t="shared" si="67"/>
        <v>0</v>
      </c>
      <c r="T151">
        <f t="shared" si="68"/>
        <v>0</v>
      </c>
      <c r="U151">
        <f t="shared" si="69"/>
        <v>0</v>
      </c>
      <c r="V151">
        <f t="shared" si="70"/>
        <v>0</v>
      </c>
      <c r="W151">
        <f t="shared" si="71"/>
        <v>0</v>
      </c>
      <c r="X151">
        <f t="shared" si="72"/>
        <v>0</v>
      </c>
      <c r="Y151">
        <f t="shared" si="73"/>
        <v>0</v>
      </c>
      <c r="Z151">
        <f t="shared" si="77"/>
        <v>1.0158355911364738</v>
      </c>
    </row>
    <row r="152" spans="1:26" ht="13.5">
      <c r="A152">
        <f t="shared" si="80"/>
        <v>7.249999999999982</v>
      </c>
      <c r="B152">
        <f t="shared" si="78"/>
        <v>0.014652170109226275</v>
      </c>
      <c r="C152">
        <v>0.01099711707786202</v>
      </c>
      <c r="D152">
        <v>0.005130208095524294</v>
      </c>
      <c r="F152">
        <f t="shared" si="79"/>
        <v>0.020206477867618266</v>
      </c>
      <c r="G152">
        <f t="shared" si="55"/>
        <v>0.036069433746579414</v>
      </c>
      <c r="H152">
        <f t="shared" si="56"/>
        <v>0.05904957777622369</v>
      </c>
      <c r="I152">
        <f t="shared" si="57"/>
        <v>0.08829378357720091</v>
      </c>
      <c r="J152">
        <f t="shared" si="58"/>
        <v>0.11955933016214182</v>
      </c>
      <c r="K152">
        <f t="shared" si="59"/>
        <v>0.14485383481716002</v>
      </c>
      <c r="L152">
        <f t="shared" si="60"/>
        <v>0.15454084594535045</v>
      </c>
      <c r="M152">
        <f t="shared" si="61"/>
        <v>0.14216175424169866</v>
      </c>
      <c r="N152">
        <f t="shared" si="62"/>
        <v>0.1095709777220894</v>
      </c>
      <c r="O152">
        <f t="shared" si="63"/>
        <v>0.06789425568871871</v>
      </c>
      <c r="P152">
        <f t="shared" si="64"/>
        <v>0.03169272999117806</v>
      </c>
      <c r="Q152">
        <f t="shared" si="65"/>
        <v>0.009902262651633312</v>
      </c>
      <c r="R152">
        <f t="shared" si="66"/>
        <v>0.0015525657031858885</v>
      </c>
      <c r="S152">
        <f t="shared" si="67"/>
        <v>0</v>
      </c>
      <c r="T152">
        <f t="shared" si="68"/>
        <v>0</v>
      </c>
      <c r="U152">
        <f t="shared" si="69"/>
        <v>0</v>
      </c>
      <c r="V152">
        <f t="shared" si="70"/>
        <v>0</v>
      </c>
      <c r="W152">
        <f t="shared" si="71"/>
        <v>0</v>
      </c>
      <c r="X152">
        <f t="shared" si="72"/>
        <v>0</v>
      </c>
      <c r="Y152">
        <f t="shared" si="73"/>
        <v>0</v>
      </c>
      <c r="Z152">
        <f t="shared" si="77"/>
        <v>1.0161273251733913</v>
      </c>
    </row>
    <row r="153" spans="1:26" ht="13.5">
      <c r="A153">
        <f t="shared" si="80"/>
        <v>7.299999999999982</v>
      </c>
      <c r="B153">
        <f t="shared" si="78"/>
        <v>0.01495526727724055</v>
      </c>
      <c r="C153">
        <v>0.011193286336760297</v>
      </c>
      <c r="D153">
        <v>0.005227728752875755</v>
      </c>
      <c r="F153">
        <f t="shared" si="79"/>
        <v>0.020379269375972824</v>
      </c>
      <c r="G153">
        <f t="shared" si="55"/>
        <v>0.03626695721407878</v>
      </c>
      <c r="H153">
        <f t="shared" si="56"/>
        <v>0.05924507431377077</v>
      </c>
      <c r="I153">
        <f t="shared" si="57"/>
        <v>0.0884453841359982</v>
      </c>
      <c r="J153">
        <f t="shared" si="58"/>
        <v>0.11961973303925948</v>
      </c>
      <c r="K153">
        <f t="shared" si="59"/>
        <v>0.1447900588682898</v>
      </c>
      <c r="L153">
        <f t="shared" si="60"/>
        <v>0.1543563314616325</v>
      </c>
      <c r="M153">
        <f t="shared" si="61"/>
        <v>0.14190503912526883</v>
      </c>
      <c r="N153">
        <f t="shared" si="62"/>
        <v>0.10931782151209696</v>
      </c>
      <c r="O153">
        <f t="shared" si="63"/>
        <v>0.06770873660228943</v>
      </c>
      <c r="P153">
        <f t="shared" si="64"/>
        <v>0.03159480584706678</v>
      </c>
      <c r="Q153">
        <f t="shared" si="65"/>
        <v>0.009868637956426358</v>
      </c>
      <c r="R153">
        <f t="shared" si="66"/>
        <v>0.0015468832706136396</v>
      </c>
      <c r="S153">
        <f t="shared" si="67"/>
        <v>0</v>
      </c>
      <c r="T153">
        <f t="shared" si="68"/>
        <v>0</v>
      </c>
      <c r="U153">
        <f t="shared" si="69"/>
        <v>0</v>
      </c>
      <c r="V153">
        <f t="shared" si="70"/>
        <v>0</v>
      </c>
      <c r="W153">
        <f t="shared" si="71"/>
        <v>0</v>
      </c>
      <c r="X153">
        <f t="shared" si="72"/>
        <v>0</v>
      </c>
      <c r="Y153">
        <f t="shared" si="73"/>
        <v>0</v>
      </c>
      <c r="Z153">
        <f t="shared" si="77"/>
        <v>1.016421015089641</v>
      </c>
    </row>
    <row r="154" spans="1:26" ht="13.5">
      <c r="A154">
        <f t="shared" si="80"/>
        <v>7.349999999999982</v>
      </c>
      <c r="B154">
        <f t="shared" si="78"/>
        <v>0.015260956317880141</v>
      </c>
      <c r="C154">
        <v>0.0113906866689924</v>
      </c>
      <c r="D154">
        <v>0.005325949918501318</v>
      </c>
      <c r="F154">
        <f t="shared" si="79"/>
        <v>0.02055021097047641</v>
      </c>
      <c r="G154">
        <f t="shared" si="55"/>
        <v>0.03646167227628095</v>
      </c>
      <c r="H154">
        <f t="shared" si="56"/>
        <v>0.0594370710910525</v>
      </c>
      <c r="I154">
        <f t="shared" si="57"/>
        <v>0.08859343706707574</v>
      </c>
      <c r="J154">
        <f t="shared" si="58"/>
        <v>0.11967746962777498</v>
      </c>
      <c r="K154">
        <f t="shared" si="59"/>
        <v>0.14472538549637065</v>
      </c>
      <c r="L154">
        <f t="shared" si="60"/>
        <v>0.15417306273089237</v>
      </c>
      <c r="M154">
        <f t="shared" si="61"/>
        <v>0.1416512512253142</v>
      </c>
      <c r="N154">
        <f t="shared" si="62"/>
        <v>0.10906812607474545</v>
      </c>
      <c r="O154">
        <f t="shared" si="63"/>
        <v>0.06752601776762905</v>
      </c>
      <c r="P154">
        <f t="shared" si="64"/>
        <v>0.03149845863804054</v>
      </c>
      <c r="Q154">
        <f t="shared" si="65"/>
        <v>0.009835580544935156</v>
      </c>
      <c r="R154">
        <f t="shared" si="66"/>
        <v>0.0015413001715367705</v>
      </c>
      <c r="S154">
        <f t="shared" si="67"/>
        <v>0</v>
      </c>
      <c r="T154">
        <f t="shared" si="68"/>
        <v>0</v>
      </c>
      <c r="U154">
        <f t="shared" si="69"/>
        <v>0</v>
      </c>
      <c r="V154">
        <f t="shared" si="70"/>
        <v>0</v>
      </c>
      <c r="W154">
        <f t="shared" si="71"/>
        <v>0</v>
      </c>
      <c r="X154">
        <f t="shared" si="72"/>
        <v>0</v>
      </c>
      <c r="Y154">
        <f t="shared" si="73"/>
        <v>0</v>
      </c>
      <c r="Z154">
        <f t="shared" si="77"/>
        <v>1.0167166365874984</v>
      </c>
    </row>
    <row r="155" spans="1:26" ht="13.5">
      <c r="A155">
        <f t="shared" si="80"/>
        <v>7.399999999999982</v>
      </c>
      <c r="B155">
        <f t="shared" si="78"/>
        <v>0.015569209482437287</v>
      </c>
      <c r="C155">
        <v>0.011589302206830032</v>
      </c>
      <c r="D155">
        <v>0.005424863322734223</v>
      </c>
      <c r="F155">
        <f t="shared" si="79"/>
        <v>0.0207193016450934</v>
      </c>
      <c r="G155">
        <f t="shared" si="55"/>
        <v>0.03665360466100872</v>
      </c>
      <c r="H155">
        <f t="shared" si="56"/>
        <v>0.059625620759346194</v>
      </c>
      <c r="I155">
        <f t="shared" si="57"/>
        <v>0.08873801206092645</v>
      </c>
      <c r="J155">
        <f t="shared" si="58"/>
        <v>0.11973260647362452</v>
      </c>
      <c r="K155">
        <f t="shared" si="59"/>
        <v>0.14465985387409958</v>
      </c>
      <c r="L155">
        <f t="shared" si="60"/>
        <v>0.1539910351815616</v>
      </c>
      <c r="M155">
        <f t="shared" si="61"/>
        <v>0.1414003445625794</v>
      </c>
      <c r="N155">
        <f t="shared" si="62"/>
        <v>0.1088218254956035</v>
      </c>
      <c r="O155">
        <f t="shared" si="63"/>
        <v>0.0673460407919163</v>
      </c>
      <c r="P155">
        <f t="shared" si="64"/>
        <v>0.03140365356833212</v>
      </c>
      <c r="Q155">
        <f t="shared" si="65"/>
        <v>0.009803077389040673</v>
      </c>
      <c r="R155">
        <f t="shared" si="66"/>
        <v>0.0015358140544351549</v>
      </c>
      <c r="S155">
        <f t="shared" si="67"/>
        <v>0</v>
      </c>
      <c r="T155">
        <f t="shared" si="68"/>
        <v>0</v>
      </c>
      <c r="U155">
        <f t="shared" si="69"/>
        <v>0</v>
      </c>
      <c r="V155">
        <f t="shared" si="70"/>
        <v>0</v>
      </c>
      <c r="W155">
        <f t="shared" si="71"/>
        <v>0</v>
      </c>
      <c r="X155">
        <f t="shared" si="72"/>
        <v>0</v>
      </c>
      <c r="Y155">
        <f t="shared" si="73"/>
        <v>0</v>
      </c>
      <c r="Z155">
        <f t="shared" si="77"/>
        <v>1.0170141655295695</v>
      </c>
    </row>
    <row r="156" spans="1:26" ht="13.5">
      <c r="A156">
        <f t="shared" si="80"/>
        <v>7.4499999999999815</v>
      </c>
      <c r="B156">
        <f t="shared" si="78"/>
        <v>0.015879999007113687</v>
      </c>
      <c r="C156">
        <v>0.011789117203859622</v>
      </c>
      <c r="D156">
        <v>0.005524460739167691</v>
      </c>
      <c r="F156">
        <f t="shared" si="79"/>
        <v>0.020886541210894456</v>
      </c>
      <c r="G156">
        <f t="shared" si="55"/>
        <v>0.036842780248346356</v>
      </c>
      <c r="H156">
        <f t="shared" si="56"/>
        <v>0.05981077524823572</v>
      </c>
      <c r="I156">
        <f t="shared" si="57"/>
        <v>0.0888791772942603</v>
      </c>
      <c r="J156">
        <f t="shared" si="58"/>
        <v>0.11978520827489256</v>
      </c>
      <c r="K156">
        <f t="shared" si="59"/>
        <v>0.1445935017100766</v>
      </c>
      <c r="L156">
        <f t="shared" si="60"/>
        <v>0.15381024379772365</v>
      </c>
      <c r="M156">
        <f t="shared" si="61"/>
        <v>0.14115227389478238</v>
      </c>
      <c r="N156">
        <f t="shared" si="62"/>
        <v>0.10857885533413811</v>
      </c>
      <c r="O156">
        <f t="shared" si="63"/>
        <v>0.06716874874711426</v>
      </c>
      <c r="P156">
        <f t="shared" si="64"/>
        <v>0.0313103567727201</v>
      </c>
      <c r="Q156">
        <f t="shared" si="65"/>
        <v>0.009771115824215254</v>
      </c>
      <c r="R156">
        <f t="shared" si="66"/>
        <v>0.0015304226354915197</v>
      </c>
      <c r="S156">
        <f t="shared" si="67"/>
        <v>0</v>
      </c>
      <c r="T156">
        <f t="shared" si="68"/>
        <v>0</v>
      </c>
      <c r="U156">
        <f t="shared" si="69"/>
        <v>0</v>
      </c>
      <c r="V156">
        <f t="shared" si="70"/>
        <v>0</v>
      </c>
      <c r="W156">
        <f t="shared" si="71"/>
        <v>0</v>
      </c>
      <c r="X156">
        <f t="shared" si="72"/>
        <v>0</v>
      </c>
      <c r="Y156">
        <f t="shared" si="73"/>
        <v>0</v>
      </c>
      <c r="Z156">
        <f t="shared" si="77"/>
        <v>1.0173135779430325</v>
      </c>
    </row>
    <row r="157" spans="1:26" ht="13.5">
      <c r="A157">
        <f t="shared" si="80"/>
        <v>7.499999999999981</v>
      </c>
      <c r="B157">
        <f t="shared" si="78"/>
        <v>0.016193297125277104</v>
      </c>
      <c r="C157">
        <v>0.011990116037013512</v>
      </c>
      <c r="D157">
        <v>0.005624733986580804</v>
      </c>
      <c r="F157">
        <f t="shared" si="79"/>
        <v>0.021051930263854598</v>
      </c>
      <c r="G157">
        <f t="shared" si="55"/>
        <v>0.037029225049734354</v>
      </c>
      <c r="H157">
        <f t="shared" si="56"/>
        <v>0.0599925857697621</v>
      </c>
      <c r="I157">
        <f t="shared" si="57"/>
        <v>0.08901699946435589</v>
      </c>
      <c r="J157">
        <f t="shared" si="58"/>
        <v>0.11983533793717667</v>
      </c>
      <c r="K157">
        <f t="shared" si="59"/>
        <v>0.14452636530286192</v>
      </c>
      <c r="L157">
        <f t="shared" si="60"/>
        <v>0.15363068314713363</v>
      </c>
      <c r="M157">
        <f t="shared" si="61"/>
        <v>0.1409069947067999</v>
      </c>
      <c r="N157">
        <f t="shared" si="62"/>
        <v>0.10833915258550242</v>
      </c>
      <c r="O157">
        <f t="shared" si="63"/>
        <v>0.0669940861265848</v>
      </c>
      <c r="P157">
        <f t="shared" si="64"/>
        <v>0.03121853528711399</v>
      </c>
      <c r="Q157">
        <f t="shared" si="65"/>
        <v>0.009739683537550503</v>
      </c>
      <c r="R157">
        <f t="shared" si="66"/>
        <v>0.001525123696297131</v>
      </c>
      <c r="S157">
        <f t="shared" si="67"/>
        <v>0</v>
      </c>
      <c r="T157">
        <f t="shared" si="68"/>
        <v>0</v>
      </c>
      <c r="U157">
        <f t="shared" si="69"/>
        <v>0</v>
      </c>
      <c r="V157">
        <f t="shared" si="70"/>
        <v>0</v>
      </c>
      <c r="W157">
        <f t="shared" si="71"/>
        <v>0</v>
      </c>
      <c r="X157">
        <f t="shared" si="72"/>
        <v>0</v>
      </c>
      <c r="Y157">
        <f t="shared" si="73"/>
        <v>0</v>
      </c>
      <c r="Z157">
        <f t="shared" si="77"/>
        <v>1.0176148500235993</v>
      </c>
    </row>
    <row r="158" spans="1:26" ht="13.5">
      <c r="A158">
        <f t="shared" si="80"/>
        <v>7.549999999999981</v>
      </c>
      <c r="B158">
        <f t="shared" si="78"/>
        <v>0.01650907607923492</v>
      </c>
      <c r="C158">
        <v>0.012192283208436305</v>
      </c>
      <c r="D158">
        <v>0.0057256749307530155</v>
      </c>
      <c r="F158">
        <f t="shared" si="79"/>
        <v>0.021215470153473172</v>
      </c>
      <c r="G158">
        <f t="shared" si="55"/>
        <v>0.03721296518806186</v>
      </c>
      <c r="H158">
        <f t="shared" si="56"/>
        <v>0.06017110282298739</v>
      </c>
      <c r="I158">
        <f t="shared" si="57"/>
        <v>0.08915154382272292</v>
      </c>
      <c r="J158">
        <f t="shared" si="58"/>
        <v>0.11988305662722035</v>
      </c>
      <c r="K158">
        <f t="shared" si="59"/>
        <v>0.14445847959297053</v>
      </c>
      <c r="L158">
        <f t="shared" si="60"/>
        <v>0.15345234740785207</v>
      </c>
      <c r="M158">
        <f t="shared" si="61"/>
        <v>0.1406644632007958</v>
      </c>
      <c r="N158">
        <f t="shared" si="62"/>
        <v>0.10810265564343209</v>
      </c>
      <c r="O158">
        <f t="shared" si="63"/>
        <v>0.06682199880317226</v>
      </c>
      <c r="P158">
        <f t="shared" si="64"/>
        <v>0.031128157020201865</v>
      </c>
      <c r="Q158">
        <f t="shared" si="65"/>
        <v>0.009708768556234109</v>
      </c>
      <c r="R158">
        <f t="shared" si="66"/>
        <v>0.0015199150816457055</v>
      </c>
      <c r="S158">
        <f t="shared" si="67"/>
        <v>0</v>
      </c>
      <c r="T158">
        <f t="shared" si="68"/>
        <v>0</v>
      </c>
      <c r="U158">
        <f t="shared" si="69"/>
        <v>0</v>
      </c>
      <c r="V158">
        <f t="shared" si="70"/>
        <v>0</v>
      </c>
      <c r="W158">
        <f t="shared" si="71"/>
        <v>0</v>
      </c>
      <c r="X158">
        <f t="shared" si="72"/>
        <v>0</v>
      </c>
      <c r="Y158">
        <f t="shared" si="73"/>
        <v>0</v>
      </c>
      <c r="Z158">
        <f t="shared" si="77"/>
        <v>1.0179179581391942</v>
      </c>
    </row>
    <row r="159" spans="1:26" ht="13.5">
      <c r="A159">
        <f t="shared" si="80"/>
        <v>7.599999999999981</v>
      </c>
      <c r="B159">
        <f t="shared" si="78"/>
        <v>0.01682730813153702</v>
      </c>
      <c r="C159">
        <v>0.01239560334719368</v>
      </c>
      <c r="D159">
        <v>0.005827275486171539</v>
      </c>
      <c r="F159">
        <f t="shared" si="79"/>
        <v>0.021377162952208734</v>
      </c>
      <c r="G159">
        <f t="shared" si="55"/>
        <v>0.03739402687871523</v>
      </c>
      <c r="H159">
        <f t="shared" si="56"/>
        <v>0.06034637619893568</v>
      </c>
      <c r="I159">
        <f t="shared" si="57"/>
        <v>0.08928287420808007</v>
      </c>
      <c r="J159">
        <f t="shared" si="58"/>
        <v>0.11992842382486919</v>
      </c>
      <c r="K159">
        <f t="shared" si="59"/>
        <v>0.1443898782128878</v>
      </c>
      <c r="L159">
        <f t="shared" si="60"/>
        <v>0.15327523039356056</v>
      </c>
      <c r="M159">
        <f t="shared" si="61"/>
        <v>0.14042463628630852</v>
      </c>
      <c r="N159">
        <f t="shared" si="62"/>
        <v>0.10786930426421529</v>
      </c>
      <c r="O159">
        <f t="shared" si="63"/>
        <v>0.0666524339887007</v>
      </c>
      <c r="P159">
        <f t="shared" si="64"/>
        <v>0.03103919072611751</v>
      </c>
      <c r="Q159">
        <f t="shared" si="65"/>
        <v>0.009678359236456963</v>
      </c>
      <c r="R159">
        <f t="shared" si="66"/>
        <v>0.001514794697411816</v>
      </c>
      <c r="S159">
        <f t="shared" si="67"/>
        <v>0</v>
      </c>
      <c r="T159">
        <f t="shared" si="68"/>
        <v>0</v>
      </c>
      <c r="U159">
        <f t="shared" si="69"/>
        <v>0</v>
      </c>
      <c r="V159">
        <f t="shared" si="70"/>
        <v>0</v>
      </c>
      <c r="W159">
        <f t="shared" si="71"/>
        <v>0</v>
      </c>
      <c r="X159">
        <f t="shared" si="72"/>
        <v>0</v>
      </c>
      <c r="Y159">
        <f t="shared" si="73"/>
        <v>0</v>
      </c>
      <c r="Z159">
        <f t="shared" si="77"/>
        <v>1.0182228788333703</v>
      </c>
    </row>
    <row r="160" spans="1:26" ht="13.5">
      <c r="A160">
        <f t="shared" si="80"/>
        <v>7.649999999999981</v>
      </c>
      <c r="B160">
        <f t="shared" si="78"/>
        <v>0.01714796557582015</v>
      </c>
      <c r="C160">
        <v>0.01260006121083072</v>
      </c>
      <c r="D160">
        <v>0.005929527617635709</v>
      </c>
      <c r="F160">
        <f t="shared" si="79"/>
        <v>0.021537011425720797</v>
      </c>
      <c r="G160">
        <f aca="true" t="shared" si="81" ref="G160:G206">F159*F$3+H159*H$4+G159*(1-G$3-G$4)</f>
        <v>0.0375724364115428</v>
      </c>
      <c r="H160">
        <f aca="true" t="shared" si="82" ref="H160:H206">G159*G$3+I159*I$4+H159*(1-H$3-H$4)</f>
        <v>0.060518454985877546</v>
      </c>
      <c r="I160">
        <f aca="true" t="shared" si="83" ref="I160:I206">H159*H$3+J159*J$4+I159*(1-I$3-I$4)</f>
        <v>0.08941105307865344</v>
      </c>
      <c r="J160">
        <f aca="true" t="shared" si="84" ref="J160:J206">I159*I$3+K159*K$4+J159*(1-J$3-J$4)</f>
        <v>0.11997149737340419</v>
      </c>
      <c r="K160">
        <f aca="true" t="shared" si="85" ref="K160:K206">J159*J$3+L159*L$4+K159*(1-K$3-K$4)</f>
        <v>0.14432059353518545</v>
      </c>
      <c r="L160">
        <f aca="true" t="shared" si="86" ref="L160:L206">K159*K$3+M159*M$4+L159*(1-L$3-L$4)</f>
        <v>0.1530993255776231</v>
      </c>
      <c r="M160">
        <f aca="true" t="shared" si="87" ref="M160:M206">L159*L$3+N159*N$4+M159*(1-M$3-M$4)</f>
        <v>0.14018747157031358</v>
      </c>
      <c r="N160">
        <f aca="true" t="shared" si="88" ref="N160:N206">M159*M$3+O159*O$4+N159*(1-N$3-N$4)</f>
        <v>0.10763903953170281</v>
      </c>
      <c r="O160">
        <f aca="true" t="shared" si="89" ref="O160:O206">N159*N$3+P159*P$4+O159*(1-O$3-O$4)</f>
        <v>0.06648534019483181</v>
      </c>
      <c r="P160">
        <f aca="true" t="shared" si="90" ref="P160:P206">O159*O$3+Q159*Q$4+P159*(1-P$3-P$4)</f>
        <v>0.030951605978086463</v>
      </c>
      <c r="Q160">
        <f aca="true" t="shared" si="91" ref="Q160:Q206">P159*P$3+R159*R$4+Q159*(1-Q$3-Q$4)</f>
        <v>0.009648444252732768</v>
      </c>
      <c r="R160">
        <f aca="true" t="shared" si="92" ref="R160:R206">Q159*Q$3+S159*S$4+R159*(1-R$3-R$4)</f>
        <v>0.0015097605085102207</v>
      </c>
      <c r="S160">
        <f aca="true" t="shared" si="93" ref="S160:S206">R159*R$3+T159*T$4+S159*(1-S$3-S$4)</f>
        <v>0</v>
      </c>
      <c r="T160">
        <f aca="true" t="shared" si="94" ref="T160:T206">S159*S$3+U159*U$4+T159*(1-T$3-T$4)</f>
        <v>0</v>
      </c>
      <c r="U160">
        <f aca="true" t="shared" si="95" ref="U160:U206">T159*T$3+V159*V$4+U159*(1-U$3-U$4)</f>
        <v>0</v>
      </c>
      <c r="V160">
        <f aca="true" t="shared" si="96" ref="V160:V206">U159*U$3+W159*W$4+V159*(1-V$3-V$4)</f>
        <v>0</v>
      </c>
      <c r="W160">
        <f aca="true" t="shared" si="97" ref="W160:W206">V159*V$3+X159*X$4+W159*(1-W$3-W$4)</f>
        <v>0</v>
      </c>
      <c r="X160">
        <f aca="true" t="shared" si="98" ref="X160:X206">W159*W$3+Y159*Y$4+X159*(1-X$3-X$4)</f>
        <v>0</v>
      </c>
      <c r="Y160">
        <f aca="true" t="shared" si="99" ref="Y160:Y206">X159*X$3+Y159*(1-Y$3-Y$4)</f>
        <v>0</v>
      </c>
      <c r="Z160">
        <f t="shared" si="77"/>
        <v>1.0185295888284716</v>
      </c>
    </row>
    <row r="161" spans="1:26" ht="13.5">
      <c r="A161">
        <f t="shared" si="80"/>
        <v>7.699999999999981</v>
      </c>
      <c r="B161">
        <f t="shared" si="78"/>
        <v>0.01747102074720596</v>
      </c>
      <c r="C161">
        <v>0.012805641686786487</v>
      </c>
      <c r="D161">
        <v>0.006032423341762314</v>
      </c>
      <c r="F161">
        <f t="shared" si="79"/>
        <v>0.021695019003909646</v>
      </c>
      <c r="G161">
        <f t="shared" si="81"/>
        <v>0.037748220133697774</v>
      </c>
      <c r="H161">
        <f t="shared" si="82"/>
        <v>0.0606873875749263</v>
      </c>
      <c r="I161">
        <f t="shared" si="83"/>
        <v>0.08953614154380156</v>
      </c>
      <c r="J161">
        <f t="shared" si="84"/>
        <v>0.12001233352830395</v>
      </c>
      <c r="K161">
        <f t="shared" si="85"/>
        <v>0.14425065671881515</v>
      </c>
      <c r="L161">
        <f t="shared" si="86"/>
        <v>0.15292462611595437</v>
      </c>
      <c r="M161">
        <f t="shared" si="87"/>
        <v>0.1399529273472749</v>
      </c>
      <c r="N161">
        <f t="shared" si="88"/>
        <v>0.10741180382332582</v>
      </c>
      <c r="O161">
        <f t="shared" si="89"/>
        <v>0.06632066719523218</v>
      </c>
      <c r="P161">
        <f t="shared" si="90"/>
        <v>0.030865373143011722</v>
      </c>
      <c r="Q161">
        <f t="shared" si="91"/>
        <v>0.009619012587613135</v>
      </c>
      <c r="R161">
        <f t="shared" si="92"/>
        <v>0.0015048105369327106</v>
      </c>
      <c r="S161">
        <f t="shared" si="93"/>
        <v>0</v>
      </c>
      <c r="T161">
        <f t="shared" si="94"/>
        <v>0</v>
      </c>
      <c r="U161">
        <f t="shared" si="95"/>
        <v>0</v>
      </c>
      <c r="V161">
        <f t="shared" si="96"/>
        <v>0</v>
      </c>
      <c r="W161">
        <f t="shared" si="97"/>
        <v>0</v>
      </c>
      <c r="X161">
        <f t="shared" si="98"/>
        <v>0</v>
      </c>
      <c r="Y161">
        <f t="shared" si="99"/>
        <v>0</v>
      </c>
      <c r="Z161">
        <f t="shared" si="77"/>
        <v>1.018838065028554</v>
      </c>
    </row>
    <row r="162" spans="1:26" ht="13.5">
      <c r="A162">
        <f t="shared" si="80"/>
        <v>7.7499999999999805</v>
      </c>
      <c r="B162">
        <f t="shared" si="78"/>
        <v>0.017796446032264605</v>
      </c>
      <c r="C162">
        <v>0.013012329793671338</v>
      </c>
      <c r="D162">
        <v>0.0061359547283957325</v>
      </c>
      <c r="F162">
        <f t="shared" si="79"/>
        <v>0.021851189752744644</v>
      </c>
      <c r="G162">
        <f t="shared" si="81"/>
        <v>0.03792140443332243</v>
      </c>
      <c r="H162">
        <f t="shared" si="82"/>
        <v>0.06085322166591661</v>
      </c>
      <c r="I162">
        <f t="shared" si="83"/>
        <v>0.0896581993949736</v>
      </c>
      <c r="J162">
        <f t="shared" si="84"/>
        <v>0.12005098700448626</v>
      </c>
      <c r="K162">
        <f t="shared" si="85"/>
        <v>0.14418009775365181</v>
      </c>
      <c r="L162">
        <f t="shared" si="86"/>
        <v>0.15275112486875253</v>
      </c>
      <c r="M162">
        <f t="shared" si="87"/>
        <v>0.13972096258919864</v>
      </c>
      <c r="N162">
        <f t="shared" si="88"/>
        <v>0.10718754077708983</v>
      </c>
      <c r="O162">
        <f t="shared" si="89"/>
        <v>0.0661583659890012</v>
      </c>
      <c r="P162">
        <f t="shared" si="90"/>
        <v>0.03078046335696192</v>
      </c>
      <c r="Q162">
        <f t="shared" si="91"/>
        <v>0.0095900535217819</v>
      </c>
      <c r="R162">
        <f t="shared" si="92"/>
        <v>0.0014999428598592261</v>
      </c>
      <c r="S162">
        <f t="shared" si="93"/>
        <v>0</v>
      </c>
      <c r="T162">
        <f t="shared" si="94"/>
        <v>0</v>
      </c>
      <c r="U162">
        <f t="shared" si="95"/>
        <v>0</v>
      </c>
      <c r="V162">
        <f t="shared" si="96"/>
        <v>0</v>
      </c>
      <c r="W162">
        <f t="shared" si="97"/>
        <v>0</v>
      </c>
      <c r="X162">
        <f t="shared" si="98"/>
        <v>0</v>
      </c>
      <c r="Y162">
        <f t="shared" si="99"/>
        <v>0</v>
      </c>
      <c r="Z162">
        <f t="shared" si="77"/>
        <v>1.019148284522072</v>
      </c>
    </row>
    <row r="163" spans="1:26" ht="13.5">
      <c r="A163">
        <f t="shared" si="80"/>
        <v>7.79999999999998</v>
      </c>
      <c r="B163">
        <f t="shared" si="78"/>
        <v>0.018124213878555773</v>
      </c>
      <c r="C163">
        <v>0.013220110682413251</v>
      </c>
      <c r="D163">
        <v>0.0062401139019266</v>
      </c>
      <c r="F163">
        <f t="shared" si="79"/>
        <v>0.022005528346870806</v>
      </c>
      <c r="G163">
        <f t="shared" si="81"/>
        <v>0.038092015724038614</v>
      </c>
      <c r="H163">
        <f t="shared" si="82"/>
        <v>0.061016004273537774</v>
      </c>
      <c r="I163">
        <f t="shared" si="83"/>
        <v>0.08977728513600779</v>
      </c>
      <c r="J163">
        <f t="shared" si="84"/>
        <v>0.12008751102207744</v>
      </c>
      <c r="K163">
        <f t="shared" si="85"/>
        <v>0.14410894550335737</v>
      </c>
      <c r="L163">
        <f t="shared" si="86"/>
        <v>0.1525788144211518</v>
      </c>
      <c r="M163">
        <f t="shared" si="87"/>
        <v>0.1394915369357011</v>
      </c>
      <c r="N163">
        <f t="shared" si="88"/>
        <v>0.10696619525951467</v>
      </c>
      <c r="O163">
        <f t="shared" si="89"/>
        <v>0.06599838876531273</v>
      </c>
      <c r="P163">
        <f t="shared" si="90"/>
        <v>0.030696848501526125</v>
      </c>
      <c r="Q163">
        <f t="shared" si="91"/>
        <v>0.009561556624513157</v>
      </c>
      <c r="R163">
        <f t="shared" si="92"/>
        <v>0.001495155607840134</v>
      </c>
      <c r="S163">
        <f t="shared" si="93"/>
        <v>0</v>
      </c>
      <c r="T163">
        <f t="shared" si="94"/>
        <v>0</v>
      </c>
      <c r="U163">
        <f t="shared" si="95"/>
        <v>0</v>
      </c>
      <c r="V163">
        <f t="shared" si="96"/>
        <v>0</v>
      </c>
      <c r="W163">
        <f t="shared" si="97"/>
        <v>0</v>
      </c>
      <c r="X163">
        <f t="shared" si="98"/>
        <v>0</v>
      </c>
      <c r="Y163">
        <f t="shared" si="99"/>
        <v>0</v>
      </c>
      <c r="Z163">
        <f t="shared" si="77"/>
        <v>1.019460224584345</v>
      </c>
    </row>
    <row r="164" spans="1:26" ht="13.5">
      <c r="A164">
        <f t="shared" si="80"/>
        <v>7.84999999999998</v>
      </c>
      <c r="B164">
        <f t="shared" si="78"/>
        <v>0.018454296803758836</v>
      </c>
      <c r="C164">
        <v>0.013428969637279128</v>
      </c>
      <c r="D164">
        <v>0.006344893042522619</v>
      </c>
      <c r="F164">
        <f t="shared" si="79"/>
        <v>0.022158040042982777</v>
      </c>
      <c r="G164">
        <f t="shared" si="81"/>
        <v>0.03826008043021065</v>
      </c>
      <c r="H164">
        <f t="shared" si="82"/>
        <v>0.06117578173369583</v>
      </c>
      <c r="I164">
        <f t="shared" si="83"/>
        <v>0.08989345601277778</v>
      </c>
      <c r="J164">
        <f t="shared" si="84"/>
        <v>0.12012195735075674</v>
      </c>
      <c r="K164">
        <f t="shared" si="85"/>
        <v>0.14403722774663136</v>
      </c>
      <c r="L164">
        <f t="shared" si="86"/>
        <v>0.15240768710284658</v>
      </c>
      <c r="M164">
        <f t="shared" si="87"/>
        <v>0.13926461068410229</v>
      </c>
      <c r="N164">
        <f t="shared" si="88"/>
        <v>0.1067477133344909</v>
      </c>
      <c r="O164">
        <f t="shared" si="89"/>
        <v>0.0658406888692255</v>
      </c>
      <c r="P164">
        <f t="shared" si="90"/>
        <v>0.0306145011810012</v>
      </c>
      <c r="Q164">
        <f t="shared" si="91"/>
        <v>0.009533511744478158</v>
      </c>
      <c r="R164">
        <f t="shared" si="92"/>
        <v>0.0014904469630467026</v>
      </c>
      <c r="S164">
        <f t="shared" si="93"/>
        <v>0</v>
      </c>
      <c r="T164">
        <f t="shared" si="94"/>
        <v>0</v>
      </c>
      <c r="U164">
        <f t="shared" si="95"/>
        <v>0</v>
      </c>
      <c r="V164">
        <f t="shared" si="96"/>
        <v>0</v>
      </c>
      <c r="W164">
        <f t="shared" si="97"/>
        <v>0</v>
      </c>
      <c r="X164">
        <f t="shared" si="98"/>
        <v>0</v>
      </c>
      <c r="Y164">
        <f t="shared" si="99"/>
        <v>0</v>
      </c>
      <c r="Z164">
        <f t="shared" si="77"/>
        <v>1.0197738626798074</v>
      </c>
    </row>
    <row r="165" spans="1:26" ht="13.5">
      <c r="A165">
        <f t="shared" si="80"/>
        <v>7.89999999999998</v>
      </c>
      <c r="B165">
        <f t="shared" si="78"/>
        <v>0.018786667404403577</v>
      </c>
      <c r="C165">
        <v>0.013638892076776862</v>
      </c>
      <c r="D165">
        <v>0.006450284387274992</v>
      </c>
      <c r="F165">
        <f t="shared" si="79"/>
        <v>0.02230873065395487</v>
      </c>
      <c r="G165">
        <f t="shared" si="81"/>
        <v>0.03842562497294853</v>
      </c>
      <c r="H165">
        <f t="shared" si="82"/>
        <v>0.061332599710080586</v>
      </c>
      <c r="I165">
        <f t="shared" si="83"/>
        <v>0.09000676804219507</v>
      </c>
      <c r="J165">
        <f t="shared" si="84"/>
        <v>0.12015437635272114</v>
      </c>
      <c r="K165">
        <f t="shared" si="85"/>
        <v>0.14396497121691282</v>
      </c>
      <c r="L165">
        <f t="shared" si="86"/>
        <v>0.15223773500673737</v>
      </c>
      <c r="M165">
        <f t="shared" si="87"/>
        <v>0.13904014477955495</v>
      </c>
      <c r="N165">
        <f t="shared" si="88"/>
        <v>0.10653204223302451</v>
      </c>
      <c r="O165">
        <f t="shared" si="89"/>
        <v>0.06568522076861916</v>
      </c>
      <c r="P165">
        <f t="shared" si="90"/>
        <v>0.030533394700378913</v>
      </c>
      <c r="Q165">
        <f t="shared" si="91"/>
        <v>0.009505909000886919</v>
      </c>
      <c r="R165">
        <f t="shared" si="92"/>
        <v>0.0014858151575869404</v>
      </c>
      <c r="S165">
        <f t="shared" si="93"/>
        <v>0</v>
      </c>
      <c r="T165">
        <f t="shared" si="94"/>
        <v>0</v>
      </c>
      <c r="U165">
        <f t="shared" si="95"/>
        <v>0</v>
      </c>
      <c r="V165">
        <f t="shared" si="96"/>
        <v>0</v>
      </c>
      <c r="W165">
        <f t="shared" si="97"/>
        <v>0</v>
      </c>
      <c r="X165">
        <f t="shared" si="98"/>
        <v>0</v>
      </c>
      <c r="Y165">
        <f t="shared" si="99"/>
        <v>0</v>
      </c>
      <c r="Z165">
        <f t="shared" si="77"/>
        <v>1.0200891764640572</v>
      </c>
    </row>
    <row r="166" spans="1:26" ht="13.5">
      <c r="A166">
        <f t="shared" si="80"/>
        <v>7.94999999999998</v>
      </c>
      <c r="B166">
        <f t="shared" si="78"/>
        <v>0.0191212983642129</v>
      </c>
      <c r="C166">
        <v>0.013849863554443707</v>
      </c>
      <c r="D166">
        <v>0.006556280231263841</v>
      </c>
      <c r="F166">
        <f t="shared" si="79"/>
        <v>0.022457606523715357</v>
      </c>
      <c r="G166">
        <f t="shared" si="81"/>
        <v>0.03858867575682018</v>
      </c>
      <c r="H166">
        <f t="shared" si="82"/>
        <v>0.06148650320091478</v>
      </c>
      <c r="I166">
        <f t="shared" si="83"/>
        <v>0.09011727604057596</v>
      </c>
      <c r="J166">
        <f t="shared" si="84"/>
        <v>0.12018481702431465</v>
      </c>
      <c r="K166">
        <f t="shared" si="85"/>
        <v>0.14389220164059435</v>
      </c>
      <c r="L166">
        <f t="shared" si="86"/>
        <v>0.152068950006645</v>
      </c>
      <c r="M166">
        <f t="shared" si="87"/>
        <v>0.1388181008052186</v>
      </c>
      <c r="N166">
        <f t="shared" si="88"/>
        <v>0.10631913032384238</v>
      </c>
      <c r="O166">
        <f t="shared" si="89"/>
        <v>0.06553194002221457</v>
      </c>
      <c r="P166">
        <f t="shared" si="90"/>
        <v>0.030453503044101632</v>
      </c>
      <c r="Q166">
        <f t="shared" si="91"/>
        <v>0.00947873877495096</v>
      </c>
      <c r="R166">
        <f t="shared" si="92"/>
        <v>0.0014812584718840946</v>
      </c>
      <c r="S166">
        <f t="shared" si="93"/>
        <v>0</v>
      </c>
      <c r="T166">
        <f t="shared" si="94"/>
        <v>0</v>
      </c>
      <c r="U166">
        <f t="shared" si="95"/>
        <v>0</v>
      </c>
      <c r="V166">
        <f t="shared" si="96"/>
        <v>0</v>
      </c>
      <c r="W166">
        <f t="shared" si="97"/>
        <v>0</v>
      </c>
      <c r="X166">
        <f t="shared" si="98"/>
        <v>0</v>
      </c>
      <c r="Y166">
        <f t="shared" si="99"/>
        <v>0</v>
      </c>
      <c r="Z166">
        <f t="shared" si="77"/>
        <v>1.0204061437857128</v>
      </c>
    </row>
    <row r="167" spans="1:26" ht="13.5">
      <c r="A167">
        <f t="shared" si="80"/>
        <v>7.99999999999998</v>
      </c>
      <c r="B167">
        <f t="shared" si="78"/>
        <v>0.01945816246206863</v>
      </c>
      <c r="C167">
        <v>0.014061869759526233</v>
      </c>
      <c r="D167">
        <v>0.006662872928545874</v>
      </c>
      <c r="F167">
        <f t="shared" si="79"/>
        <v>0.02260467450285277</v>
      </c>
      <c r="G167">
        <f t="shared" si="81"/>
        <v>0.03874925915724309</v>
      </c>
      <c r="H167">
        <f t="shared" si="82"/>
        <v>0.06163753654586467</v>
      </c>
      <c r="I167">
        <f t="shared" si="83"/>
        <v>0.09022503365138178</v>
      </c>
      <c r="J167">
        <f t="shared" si="84"/>
        <v>0.12021332703636489</v>
      </c>
      <c r="K167">
        <f t="shared" si="85"/>
        <v>0.14381894377380766</v>
      </c>
      <c r="L167">
        <f t="shared" si="86"/>
        <v>0.1519013237741382</v>
      </c>
      <c r="M167">
        <f t="shared" si="87"/>
        <v>0.13859844097248697</v>
      </c>
      <c r="N167">
        <f t="shared" si="88"/>
        <v>0.1061089270848319</v>
      </c>
      <c r="O167">
        <f t="shared" si="89"/>
        <v>0.06538080324863887</v>
      </c>
      <c r="P167">
        <f t="shared" si="90"/>
        <v>0.03037480085555654</v>
      </c>
      <c r="Q167">
        <f t="shared" si="91"/>
        <v>0.009451991701654247</v>
      </c>
      <c r="R167">
        <f t="shared" si="92"/>
        <v>0.0014767752331152249</v>
      </c>
      <c r="S167">
        <f t="shared" si="93"/>
        <v>0</v>
      </c>
      <c r="T167">
        <f t="shared" si="94"/>
        <v>0</v>
      </c>
      <c r="U167">
        <f t="shared" si="95"/>
        <v>0</v>
      </c>
      <c r="V167">
        <f t="shared" si="96"/>
        <v>0</v>
      </c>
      <c r="W167">
        <f t="shared" si="97"/>
        <v>0</v>
      </c>
      <c r="X167">
        <f t="shared" si="98"/>
        <v>0</v>
      </c>
      <c r="Y167">
        <f t="shared" si="99"/>
        <v>0</v>
      </c>
      <c r="Z167">
        <f aca="true" t="shared" si="100" ref="Z167:Z198">SUM(B167:Y167)</f>
        <v>1.0207247426880774</v>
      </c>
    </row>
    <row r="168" spans="1:26" ht="13.5">
      <c r="A168">
        <f t="shared" si="80"/>
        <v>8.04999999999998</v>
      </c>
      <c r="B168">
        <f aca="true" t="shared" si="101" ref="B168:B199">F167*F$4+B167</f>
        <v>0.019797232579611423</v>
      </c>
      <c r="C168">
        <v>0.014274896517557032</v>
      </c>
      <c r="D168">
        <v>0.006770054893067453</v>
      </c>
      <c r="F168">
        <f aca="true" t="shared" si="102" ref="F168:F199">B167*B$3+G167*G$4+F167*(1-F$3-F$4)</f>
        <v>0.02274994192494169</v>
      </c>
      <c r="G168">
        <f t="shared" si="81"/>
        <v>0.038907401508526916</v>
      </c>
      <c r="H168">
        <f t="shared" si="82"/>
        <v>0.06178574343309219</v>
      </c>
      <c r="I168">
        <f t="shared" si="83"/>
        <v>0.09033009337234174</v>
      </c>
      <c r="J168">
        <f t="shared" si="84"/>
        <v>0.12023995277326807</v>
      </c>
      <c r="K168">
        <f t="shared" si="85"/>
        <v>0.14374522143783616</v>
      </c>
      <c r="L168">
        <f t="shared" si="86"/>
        <v>0.15173484779451743</v>
      </c>
      <c r="M168">
        <f t="shared" si="87"/>
        <v>0.13838112811127667</v>
      </c>
      <c r="N168">
        <f t="shared" si="88"/>
        <v>0.10590138307528926</v>
      </c>
      <c r="O168">
        <f t="shared" si="89"/>
        <v>0.06523176809649683</v>
      </c>
      <c r="P168">
        <f t="shared" si="90"/>
        <v>0.030297263417279778</v>
      </c>
      <c r="Q168">
        <f t="shared" si="91"/>
        <v>0.009425658661819934</v>
      </c>
      <c r="R168">
        <f t="shared" si="92"/>
        <v>0.0014723638137073833</v>
      </c>
      <c r="S168">
        <f t="shared" si="93"/>
        <v>0</v>
      </c>
      <c r="T168">
        <f t="shared" si="94"/>
        <v>0</v>
      </c>
      <c r="U168">
        <f t="shared" si="95"/>
        <v>0</v>
      </c>
      <c r="V168">
        <f t="shared" si="96"/>
        <v>0</v>
      </c>
      <c r="W168">
        <f t="shared" si="97"/>
        <v>0</v>
      </c>
      <c r="X168">
        <f t="shared" si="98"/>
        <v>0</v>
      </c>
      <c r="Y168">
        <f t="shared" si="99"/>
        <v>0</v>
      </c>
      <c r="Z168">
        <f t="shared" si="100"/>
        <v>1.02104495141063</v>
      </c>
    </row>
    <row r="169" spans="1:26" ht="13.5">
      <c r="A169">
        <f t="shared" si="80"/>
        <v>8.09999999999998</v>
      </c>
      <c r="B169">
        <f t="shared" si="101"/>
        <v>0.020138481708485548</v>
      </c>
      <c r="C169">
        <v>0.014488929790833029</v>
      </c>
      <c r="D169">
        <v>0.00687781859950608</v>
      </c>
      <c r="F169">
        <f t="shared" si="102"/>
        <v>0.02289341658357512</v>
      </c>
      <c r="G169">
        <f t="shared" si="81"/>
        <v>0.03906312909253953</v>
      </c>
      <c r="H169">
        <f t="shared" si="82"/>
        <v>0.061931166906430614</v>
      </c>
      <c r="I169">
        <f t="shared" si="83"/>
        <v>0.09043250658196751</v>
      </c>
      <c r="J169">
        <f t="shared" si="84"/>
        <v>0.12026473937086216</v>
      </c>
      <c r="K169">
        <f t="shared" si="85"/>
        <v>0.14367105755320925</v>
      </c>
      <c r="L169">
        <f t="shared" si="86"/>
        <v>0.15156951338199479</v>
      </c>
      <c r="M169">
        <f t="shared" si="87"/>
        <v>0.1381661256603842</v>
      </c>
      <c r="N169">
        <f t="shared" si="88"/>
        <v>0.10569644990895138</v>
      </c>
      <c r="O169">
        <f t="shared" si="89"/>
        <v>0.06508479321541225</v>
      </c>
      <c r="P169">
        <f t="shared" si="90"/>
        <v>0.030220866631843077</v>
      </c>
      <c r="Q169">
        <f t="shared" si="91"/>
        <v>0.009399730774461075</v>
      </c>
      <c r="R169">
        <f t="shared" si="92"/>
        <v>0.0014680226298890416</v>
      </c>
      <c r="S169">
        <f t="shared" si="93"/>
        <v>0</v>
      </c>
      <c r="T169">
        <f t="shared" si="94"/>
        <v>0</v>
      </c>
      <c r="U169">
        <f t="shared" si="95"/>
        <v>0</v>
      </c>
      <c r="V169">
        <f t="shared" si="96"/>
        <v>0</v>
      </c>
      <c r="W169">
        <f t="shared" si="97"/>
        <v>0</v>
      </c>
      <c r="X169">
        <f t="shared" si="98"/>
        <v>0</v>
      </c>
      <c r="Y169">
        <f t="shared" si="99"/>
        <v>0</v>
      </c>
      <c r="Z169">
        <f t="shared" si="100"/>
        <v>1.0213667483903446</v>
      </c>
    </row>
    <row r="170" spans="1:26" ht="13.5">
      <c r="A170">
        <f t="shared" si="80"/>
        <v>8.14999999999998</v>
      </c>
      <c r="B170">
        <f t="shared" si="101"/>
        <v>0.020481882957239173</v>
      </c>
      <c r="C170">
        <v>0.014703955678800121</v>
      </c>
      <c r="D170">
        <v>0.006986156584043269</v>
      </c>
      <c r="F170">
        <f t="shared" si="102"/>
        <v>0.023035106710090424</v>
      </c>
      <c r="G170">
        <f t="shared" si="81"/>
        <v>0.03921646812797029</v>
      </c>
      <c r="H170">
        <f t="shared" si="82"/>
        <v>0.06207384937266667</v>
      </c>
      <c r="I170">
        <f t="shared" si="83"/>
        <v>0.09053232356546935</v>
      </c>
      <c r="J170">
        <f t="shared" si="84"/>
        <v>0.12028773075312718</v>
      </c>
      <c r="K170">
        <f t="shared" si="85"/>
        <v>0.14359647417252913</v>
      </c>
      <c r="L170">
        <f t="shared" si="86"/>
        <v>0.15140531169410898</v>
      </c>
      <c r="M170">
        <f t="shared" si="87"/>
        <v>0.13795339765791756</v>
      </c>
      <c r="N170">
        <f t="shared" si="88"/>
        <v>0.10549408022778758</v>
      </c>
      <c r="O170">
        <f t="shared" si="89"/>
        <v>0.06493983822800423</v>
      </c>
      <c r="P170">
        <f t="shared" si="90"/>
        <v>0.03014558700339651</v>
      </c>
      <c r="Q170">
        <f t="shared" si="91"/>
        <v>0.009374199389403983</v>
      </c>
      <c r="R170">
        <f t="shared" si="92"/>
        <v>0.0014637501402945108</v>
      </c>
      <c r="S170">
        <f t="shared" si="93"/>
        <v>0</v>
      </c>
      <c r="T170">
        <f t="shared" si="94"/>
        <v>0</v>
      </c>
      <c r="U170">
        <f t="shared" si="95"/>
        <v>0</v>
      </c>
      <c r="V170">
        <f t="shared" si="96"/>
        <v>0</v>
      </c>
      <c r="W170">
        <f t="shared" si="97"/>
        <v>0</v>
      </c>
      <c r="X170">
        <f t="shared" si="98"/>
        <v>0</v>
      </c>
      <c r="Y170">
        <f t="shared" si="99"/>
        <v>0</v>
      </c>
      <c r="Z170">
        <f t="shared" si="100"/>
        <v>1.021690112262849</v>
      </c>
    </row>
    <row r="171" spans="1:26" ht="13.5">
      <c r="A171">
        <f t="shared" si="80"/>
        <v>8.199999999999982</v>
      </c>
      <c r="B171">
        <f t="shared" si="101"/>
        <v>0.02082740955789053</v>
      </c>
      <c r="C171">
        <v>0.014919960418348685</v>
      </c>
      <c r="D171">
        <v>0.007095061445071603</v>
      </c>
      <c r="F171">
        <f t="shared" si="102"/>
        <v>0.023175020951975465</v>
      </c>
      <c r="G171">
        <f t="shared" si="81"/>
        <v>0.03936744476016553</v>
      </c>
      <c r="H171">
        <f t="shared" si="82"/>
        <v>0.062213832608913194</v>
      </c>
      <c r="I171">
        <f t="shared" si="83"/>
        <v>0.0906295935400835</v>
      </c>
      <c r="J171">
        <f t="shared" si="84"/>
        <v>0.12030896966774977</v>
      </c>
      <c r="K171">
        <f t="shared" si="85"/>
        <v>0.14352149251208013</v>
      </c>
      <c r="L171">
        <f t="shared" si="86"/>
        <v>0.15124223374541176</v>
      </c>
      <c r="M171">
        <f t="shared" si="87"/>
        <v>0.13774290873180847</v>
      </c>
      <c r="N171">
        <f t="shared" si="88"/>
        <v>0.10529422767652777</v>
      </c>
      <c r="O171">
        <f t="shared" si="89"/>
        <v>0.06479686370276458</v>
      </c>
      <c r="P171">
        <f t="shared" si="90"/>
        <v>0.03007140161984231</v>
      </c>
      <c r="Q171">
        <f t="shared" si="91"/>
        <v>0.009349056080173385</v>
      </c>
      <c r="R171">
        <f t="shared" si="92"/>
        <v>0.0014595448446192007</v>
      </c>
      <c r="S171">
        <f t="shared" si="93"/>
        <v>0</v>
      </c>
      <c r="T171">
        <f t="shared" si="94"/>
        <v>0</v>
      </c>
      <c r="U171">
        <f t="shared" si="95"/>
        <v>0</v>
      </c>
      <c r="V171">
        <f t="shared" si="96"/>
        <v>0</v>
      </c>
      <c r="W171">
        <f t="shared" si="97"/>
        <v>0</v>
      </c>
      <c r="X171">
        <f t="shared" si="98"/>
        <v>0</v>
      </c>
      <c r="Y171">
        <f t="shared" si="99"/>
        <v>0</v>
      </c>
      <c r="Z171">
        <f t="shared" si="100"/>
        <v>1.022015021863426</v>
      </c>
    </row>
    <row r="172" spans="1:26" ht="13.5">
      <c r="A172">
        <f t="shared" si="80"/>
        <v>8.249999999999982</v>
      </c>
      <c r="B172">
        <f t="shared" si="101"/>
        <v>0.02117503487217016</v>
      </c>
      <c r="C172">
        <v>0.015136930384024246</v>
      </c>
      <c r="D172">
        <v>0.007204525843838744</v>
      </c>
      <c r="F172">
        <f t="shared" si="102"/>
        <v>0.023313168351941534</v>
      </c>
      <c r="G172">
        <f t="shared" si="81"/>
        <v>0.039516085051511815</v>
      </c>
      <c r="H172">
        <f t="shared" si="82"/>
        <v>0.06235115777005772</v>
      </c>
      <c r="I172">
        <f t="shared" si="83"/>
        <v>0.09072436467982072</v>
      </c>
      <c r="J172">
        <f t="shared" si="84"/>
        <v>0.12032849772058829</v>
      </c>
      <c r="K172">
        <f t="shared" si="85"/>
        <v>0.14344613298226774</v>
      </c>
      <c r="L172">
        <f t="shared" si="86"/>
        <v>0.15108027042046074</v>
      </c>
      <c r="M172">
        <f t="shared" si="87"/>
        <v>0.1375346240904101</v>
      </c>
      <c r="N172">
        <f t="shared" si="88"/>
        <v>0.10509684687790456</v>
      </c>
      <c r="O172">
        <f t="shared" si="89"/>
        <v>0.06465583112780403</v>
      </c>
      <c r="P172">
        <f t="shared" si="90"/>
        <v>0.02999828813561555</v>
      </c>
      <c r="Q172">
        <f t="shared" si="91"/>
        <v>0.009324292637129045</v>
      </c>
      <c r="R172">
        <f t="shared" si="92"/>
        <v>0.001455405282323658</v>
      </c>
      <c r="S172">
        <f t="shared" si="93"/>
        <v>0</v>
      </c>
      <c r="T172">
        <f t="shared" si="94"/>
        <v>0</v>
      </c>
      <c r="U172">
        <f t="shared" si="95"/>
        <v>0</v>
      </c>
      <c r="V172">
        <f t="shared" si="96"/>
        <v>0</v>
      </c>
      <c r="W172">
        <f t="shared" si="97"/>
        <v>0</v>
      </c>
      <c r="X172">
        <f t="shared" si="98"/>
        <v>0</v>
      </c>
      <c r="Y172">
        <f t="shared" si="99"/>
        <v>0</v>
      </c>
      <c r="Z172">
        <f t="shared" si="100"/>
        <v>1.0223414562278688</v>
      </c>
    </row>
    <row r="173" spans="1:26" ht="13.5">
      <c r="A173">
        <f t="shared" si="80"/>
        <v>8.299999999999983</v>
      </c>
      <c r="B173">
        <f t="shared" si="101"/>
        <v>0.021524732397449283</v>
      </c>
      <c r="C173">
        <v>0.015354852088157518</v>
      </c>
      <c r="D173">
        <v>0.007314542505031013</v>
      </c>
      <c r="F173">
        <f t="shared" si="102"/>
        <v>0.02344955832764952</v>
      </c>
      <c r="G173">
        <f t="shared" si="81"/>
        <v>0.03966241497234416</v>
      </c>
      <c r="H173">
        <f t="shared" si="82"/>
        <v>0.06248586539627319</v>
      </c>
      <c r="I173">
        <f t="shared" si="83"/>
        <v>0.09081668413964607</v>
      </c>
      <c r="J173">
        <f t="shared" si="84"/>
        <v>0.12034635540907329</v>
      </c>
      <c r="K173">
        <f t="shared" si="85"/>
        <v>0.14337041521693275</v>
      </c>
      <c r="L173">
        <f t="shared" si="86"/>
        <v>0.15091941248615132</v>
      </c>
      <c r="M173">
        <f t="shared" si="87"/>
        <v>0.13732850951318537</v>
      </c>
      <c r="N173">
        <f t="shared" si="88"/>
        <v>0.10490189340858766</v>
      </c>
      <c r="O173">
        <f t="shared" si="89"/>
        <v>0.0645167028854361</v>
      </c>
      <c r="P173">
        <f t="shared" si="90"/>
        <v>0.029926224755048657</v>
      </c>
      <c r="Q173">
        <f t="shared" si="91"/>
        <v>0.009299901060843916</v>
      </c>
      <c r="R173">
        <f t="shared" si="92"/>
        <v>0.0014513300313844161</v>
      </c>
      <c r="S173">
        <f t="shared" si="93"/>
        <v>0</v>
      </c>
      <c r="T173">
        <f t="shared" si="94"/>
        <v>0</v>
      </c>
      <c r="U173">
        <f t="shared" si="95"/>
        <v>0</v>
      </c>
      <c r="V173">
        <f t="shared" si="96"/>
        <v>0</v>
      </c>
      <c r="W173">
        <f t="shared" si="97"/>
        <v>0</v>
      </c>
      <c r="X173">
        <f t="shared" si="98"/>
        <v>0</v>
      </c>
      <c r="Y173">
        <f t="shared" si="99"/>
        <v>0</v>
      </c>
      <c r="Z173">
        <f t="shared" si="100"/>
        <v>1.0226693945931942</v>
      </c>
    </row>
    <row r="174" spans="1:26" ht="13.5">
      <c r="A174">
        <f t="shared" si="80"/>
        <v>8.349999999999984</v>
      </c>
      <c r="B174">
        <f t="shared" si="101"/>
        <v>0.021876475772364026</v>
      </c>
      <c r="C174">
        <v>0.015573712180917765</v>
      </c>
      <c r="D174">
        <v>0.007425104217299104</v>
      </c>
      <c r="F174">
        <f t="shared" si="102"/>
        <v>0.023584200652075615</v>
      </c>
      <c r="G174">
        <f t="shared" si="81"/>
        <v>0.03980646039235668</v>
      </c>
      <c r="H174">
        <f t="shared" si="82"/>
        <v>0.0626179954205781</v>
      </c>
      <c r="I174">
        <f t="shared" si="83"/>
        <v>0.09090659807910015</v>
      </c>
      <c r="J174">
        <f t="shared" si="84"/>
        <v>0.12036258215457754</v>
      </c>
      <c r="K174">
        <f t="shared" si="85"/>
        <v>0.14329435810158409</v>
      </c>
      <c r="L174">
        <f t="shared" si="86"/>
        <v>0.15075965060341973</v>
      </c>
      <c r="M174">
        <f t="shared" si="87"/>
        <v>0.1371245313414898</v>
      </c>
      <c r="N174">
        <f t="shared" si="88"/>
        <v>0.1047093237757894</v>
      </c>
      <c r="O174">
        <f t="shared" si="89"/>
        <v>0.06437944222756889</v>
      </c>
      <c r="P174">
        <f t="shared" si="90"/>
        <v>0.02985519021629756</v>
      </c>
      <c r="Q174">
        <f t="shared" si="91"/>
        <v>0.009275873555714333</v>
      </c>
      <c r="R174">
        <f t="shared" si="92"/>
        <v>0.0014473177070897724</v>
      </c>
      <c r="S174">
        <f t="shared" si="93"/>
        <v>0</v>
      </c>
      <c r="T174">
        <f t="shared" si="94"/>
        <v>0</v>
      </c>
      <c r="U174">
        <f t="shared" si="95"/>
        <v>0</v>
      </c>
      <c r="V174">
        <f t="shared" si="96"/>
        <v>0</v>
      </c>
      <c r="W174">
        <f t="shared" si="97"/>
        <v>0</v>
      </c>
      <c r="X174">
        <f t="shared" si="98"/>
        <v>0</v>
      </c>
      <c r="Y174">
        <f t="shared" si="99"/>
        <v>0</v>
      </c>
      <c r="Z174">
        <f t="shared" si="100"/>
        <v>1.0229988163982224</v>
      </c>
    </row>
    <row r="175" spans="1:26" ht="13.5">
      <c r="A175">
        <f t="shared" si="80"/>
        <v>8.399999999999984</v>
      </c>
      <c r="B175">
        <f t="shared" si="101"/>
        <v>0.02223023878214516</v>
      </c>
      <c r="C175">
        <v>0.015793497450293344</v>
      </c>
      <c r="D175">
        <v>0.007536203833728387</v>
      </c>
      <c r="F175">
        <f t="shared" si="102"/>
        <v>0.02371710543450291</v>
      </c>
      <c r="G175">
        <f t="shared" si="81"/>
        <v>0.039948247072494635</v>
      </c>
      <c r="H175">
        <f t="shared" si="82"/>
        <v>0.06274758717643435</v>
      </c>
      <c r="I175">
        <f t="shared" si="83"/>
        <v>0.09099415168537181</v>
      </c>
      <c r="J175">
        <f t="shared" si="84"/>
        <v>0.12037721633378803</v>
      </c>
      <c r="K175">
        <f t="shared" si="85"/>
        <v>0.14321797980059203</v>
      </c>
      <c r="L175">
        <f t="shared" si="86"/>
        <v>0.1506009753383467</v>
      </c>
      <c r="M175">
        <f t="shared" si="87"/>
        <v>0.1369226564694527</v>
      </c>
      <c r="N175">
        <f t="shared" si="88"/>
        <v>0.1045190953945211</v>
      </c>
      <c r="O175">
        <f t="shared" si="89"/>
        <v>0.06424401325187604</v>
      </c>
      <c r="P175">
        <f t="shared" si="90"/>
        <v>0.02978516377580834</v>
      </c>
      <c r="Q175">
        <f t="shared" si="91"/>
        <v>0.009252202523793196</v>
      </c>
      <c r="R175">
        <f t="shared" si="92"/>
        <v>0.0014433669608786967</v>
      </c>
      <c r="S175">
        <f t="shared" si="93"/>
        <v>0</v>
      </c>
      <c r="T175">
        <f t="shared" si="94"/>
        <v>0</v>
      </c>
      <c r="U175">
        <f t="shared" si="95"/>
        <v>0</v>
      </c>
      <c r="V175">
        <f t="shared" si="96"/>
        <v>0</v>
      </c>
      <c r="W175">
        <f t="shared" si="97"/>
        <v>0</v>
      </c>
      <c r="X175">
        <f t="shared" si="98"/>
        <v>0</v>
      </c>
      <c r="Y175">
        <f t="shared" si="99"/>
        <v>0</v>
      </c>
      <c r="Z175">
        <f t="shared" si="100"/>
        <v>1.0233297012840272</v>
      </c>
    </row>
    <row r="176" spans="1:26" ht="13.5">
      <c r="A176">
        <f t="shared" si="80"/>
        <v>8.449999999999985</v>
      </c>
      <c r="B176">
        <f t="shared" si="101"/>
        <v>0.022585995363662705</v>
      </c>
      <c r="C176">
        <v>0.016014194822003083</v>
      </c>
      <c r="D176">
        <v>0.007647834272256164</v>
      </c>
      <c r="F176">
        <f t="shared" si="102"/>
        <v>0.02384828310212512</v>
      </c>
      <c r="G176">
        <f t="shared" si="81"/>
        <v>0.04008780065730722</v>
      </c>
      <c r="H176">
        <f t="shared" si="82"/>
        <v>0.06287467940537174</v>
      </c>
      <c r="I176">
        <f t="shared" si="83"/>
        <v>0.09107938919583272</v>
      </c>
      <c r="J176">
        <f t="shared" si="84"/>
        <v>0.12039029530911188</v>
      </c>
      <c r="K176">
        <f t="shared" si="85"/>
        <v>0.1431412977833818</v>
      </c>
      <c r="L176">
        <f t="shared" si="86"/>
        <v>0.1504433771726904</v>
      </c>
      <c r="M176">
        <f t="shared" si="87"/>
        <v>0.13672285233495984</v>
      </c>
      <c r="N176">
        <f t="shared" si="88"/>
        <v>0.10433116656548054</v>
      </c>
      <c r="O176">
        <f t="shared" si="89"/>
        <v>0.0641103808787192</v>
      </c>
      <c r="P176">
        <f t="shared" si="90"/>
        <v>0.02971612519330398</v>
      </c>
      <c r="Q176">
        <f t="shared" si="91"/>
        <v>0.00922888055883743</v>
      </c>
      <c r="R176">
        <f t="shared" si="92"/>
        <v>0.0014394764792211466</v>
      </c>
      <c r="S176">
        <f t="shared" si="93"/>
        <v>0</v>
      </c>
      <c r="T176">
        <f t="shared" si="94"/>
        <v>0</v>
      </c>
      <c r="U176">
        <f t="shared" si="95"/>
        <v>0</v>
      </c>
      <c r="V176">
        <f t="shared" si="96"/>
        <v>0</v>
      </c>
      <c r="W176">
        <f t="shared" si="97"/>
        <v>0</v>
      </c>
      <c r="X176">
        <f t="shared" si="98"/>
        <v>0</v>
      </c>
      <c r="Y176">
        <f t="shared" si="99"/>
        <v>0</v>
      </c>
      <c r="Z176">
        <f t="shared" si="100"/>
        <v>1.023662029094265</v>
      </c>
    </row>
    <row r="177" spans="1:26" ht="13.5">
      <c r="A177">
        <f t="shared" si="80"/>
        <v>8.499999999999986</v>
      </c>
      <c r="B177">
        <f t="shared" si="101"/>
        <v>0.022943719610194584</v>
      </c>
      <c r="C177">
        <v>0.01623579135934203</v>
      </c>
      <c r="D177">
        <v>0.007759988516038182</v>
      </c>
      <c r="F177">
        <f t="shared" si="102"/>
        <v>0.023977744382248704</v>
      </c>
      <c r="G177">
        <f t="shared" si="81"/>
        <v>0.04022514666774159</v>
      </c>
      <c r="H177">
        <f t="shared" si="82"/>
        <v>0.06299931026462899</v>
      </c>
      <c r="I177">
        <f t="shared" si="83"/>
        <v>0.09116235392004408</v>
      </c>
      <c r="J177">
        <f t="shared" si="84"/>
        <v>0.1204018554581466</v>
      </c>
      <c r="K177">
        <f t="shared" si="85"/>
        <v>0.14306432884966605</v>
      </c>
      <c r="L177">
        <f t="shared" si="86"/>
        <v>0.1502868465138757</v>
      </c>
      <c r="M177">
        <f t="shared" si="87"/>
        <v>0.13652508691074106</v>
      </c>
      <c r="N177">
        <f t="shared" si="88"/>
        <v>0.10414549645355128</v>
      </c>
      <c r="O177">
        <f t="shared" si="89"/>
        <v>0.0639785108287958</v>
      </c>
      <c r="P177">
        <f t="shared" si="90"/>
        <v>0.02964805471727178</v>
      </c>
      <c r="Q177">
        <f t="shared" si="91"/>
        <v>0.009205900440561412</v>
      </c>
      <c r="R177">
        <f t="shared" si="92"/>
        <v>0.0014356449825381457</v>
      </c>
      <c r="S177">
        <f t="shared" si="93"/>
        <v>0</v>
      </c>
      <c r="T177">
        <f t="shared" si="94"/>
        <v>0</v>
      </c>
      <c r="U177">
        <f t="shared" si="95"/>
        <v>0</v>
      </c>
      <c r="V177">
        <f t="shared" si="96"/>
        <v>0</v>
      </c>
      <c r="W177">
        <f t="shared" si="97"/>
        <v>0</v>
      </c>
      <c r="X177">
        <f t="shared" si="98"/>
        <v>0</v>
      </c>
      <c r="Y177">
        <f>X176*X$3+Y176*(1-Y$3-Y$4)</f>
        <v>0</v>
      </c>
      <c r="Z177">
        <f t="shared" si="100"/>
        <v>1.0239957798753858</v>
      </c>
    </row>
    <row r="178" spans="1:26" ht="13.5">
      <c r="A178">
        <f t="shared" si="80"/>
        <v>8.549999999999986</v>
      </c>
      <c r="B178">
        <f t="shared" si="101"/>
        <v>0.023303385775928314</v>
      </c>
      <c r="C178">
        <v>0.016458274262964964</v>
      </c>
      <c r="D178">
        <v>0.00787265961376659</v>
      </c>
      <c r="F178">
        <f t="shared" si="102"/>
        <v>0.02410550028507976</v>
      </c>
      <c r="G178">
        <f t="shared" si="81"/>
        <v>0.040360310494359314</v>
      </c>
      <c r="H178">
        <f t="shared" si="82"/>
        <v>0.06312151733480195</v>
      </c>
      <c r="I178">
        <f t="shared" si="83"/>
        <v>0.09124308826124565</v>
      </c>
      <c r="J178">
        <f t="shared" si="84"/>
        <v>0.12041193220224486</v>
      </c>
      <c r="K178">
        <f t="shared" si="85"/>
        <v>0.1429870891537528</v>
      </c>
      <c r="L178">
        <f t="shared" si="86"/>
        <v>0.15013137370446566</v>
      </c>
      <c r="M178">
        <f t="shared" si="87"/>
        <v>0.1363293286955644</v>
      </c>
      <c r="N178">
        <f t="shared" si="88"/>
        <v>0.10396204506689571</v>
      </c>
      <c r="O178">
        <f t="shared" si="89"/>
        <v>0.06384836960148621</v>
      </c>
      <c r="P178">
        <f t="shared" si="90"/>
        <v>0.029580933070932725</v>
      </c>
      <c r="Q178">
        <f t="shared" si="91"/>
        <v>0.009183255129088403</v>
      </c>
      <c r="R178">
        <f t="shared" si="92"/>
        <v>0.0014318712241600496</v>
      </c>
      <c r="S178">
        <f t="shared" si="93"/>
        <v>0</v>
      </c>
      <c r="T178">
        <f t="shared" si="94"/>
        <v>0</v>
      </c>
      <c r="U178">
        <f t="shared" si="95"/>
        <v>0</v>
      </c>
      <c r="V178">
        <f t="shared" si="96"/>
        <v>0</v>
      </c>
      <c r="W178">
        <f t="shared" si="97"/>
        <v>0</v>
      </c>
      <c r="X178">
        <f t="shared" si="98"/>
        <v>0</v>
      </c>
      <c r="Y178">
        <f>X177*X$3+Y177*(1-Y$3-Y$4)</f>
        <v>0</v>
      </c>
      <c r="Z178">
        <f t="shared" si="100"/>
        <v>1.0243309338767375</v>
      </c>
    </row>
    <row r="179" spans="1:26" ht="13.5">
      <c r="A179">
        <f t="shared" si="80"/>
        <v>8.599999999999987</v>
      </c>
      <c r="B179">
        <f t="shared" si="101"/>
        <v>0.02366496828020451</v>
      </c>
      <c r="C179">
        <v>0.016681630870610854</v>
      </c>
      <c r="D179">
        <v>0.007985840679941484</v>
      </c>
      <c r="F179">
        <f t="shared" si="102"/>
        <v>0.02423156208708195</v>
      </c>
      <c r="G179">
        <f t="shared" si="81"/>
        <v>0.04049331739095725</v>
      </c>
      <c r="H179">
        <f t="shared" si="82"/>
        <v>0.06324133762749022</v>
      </c>
      <c r="I179">
        <f t="shared" si="83"/>
        <v>0.09132163373733733</v>
      </c>
      <c r="J179">
        <f t="shared" si="84"/>
        <v>0.12042056003420187</v>
      </c>
      <c r="K179">
        <f t="shared" si="85"/>
        <v>0.1429095942279644</v>
      </c>
      <c r="L179">
        <f t="shared" si="86"/>
        <v>0.14997694903113967</v>
      </c>
      <c r="M179">
        <f t="shared" si="87"/>
        <v>0.13613554670554007</v>
      </c>
      <c r="N179">
        <f t="shared" si="88"/>
        <v>0.10378077323662356</v>
      </c>
      <c r="O179">
        <f t="shared" si="89"/>
        <v>0.06371992445387634</v>
      </c>
      <c r="P179">
        <f t="shared" si="90"/>
        <v>0.029514741438674903</v>
      </c>
      <c r="Q179">
        <f t="shared" si="91"/>
        <v>0.009160937759592348</v>
      </c>
      <c r="R179">
        <f t="shared" si="92"/>
        <v>0.001428153989321492</v>
      </c>
      <c r="S179">
        <f t="shared" si="93"/>
        <v>0</v>
      </c>
      <c r="T179">
        <f t="shared" si="94"/>
        <v>0</v>
      </c>
      <c r="U179">
        <f t="shared" si="95"/>
        <v>0</v>
      </c>
      <c r="V179">
        <f t="shared" si="96"/>
        <v>0</v>
      </c>
      <c r="W179">
        <f t="shared" si="97"/>
        <v>0</v>
      </c>
      <c r="X179">
        <f t="shared" si="98"/>
        <v>0</v>
      </c>
      <c r="Y179">
        <f t="shared" si="99"/>
        <v>0</v>
      </c>
      <c r="Z179">
        <f t="shared" si="100"/>
        <v>1.0246674715505582</v>
      </c>
    </row>
    <row r="180" spans="1:26" ht="13.5">
      <c r="A180">
        <f t="shared" si="80"/>
        <v>8.649999999999988</v>
      </c>
      <c r="B180">
        <f t="shared" si="101"/>
        <v>0.02402844171151074</v>
      </c>
      <c r="C180">
        <v>0.016905848656771444</v>
      </c>
      <c r="D180">
        <v>0.008099524895098081</v>
      </c>
      <c r="F180">
        <f t="shared" si="102"/>
        <v>0.02435594131489198</v>
      </c>
      <c r="G180">
        <f t="shared" si="81"/>
        <v>0.0406241924685754</v>
      </c>
      <c r="H180">
        <f t="shared" si="82"/>
        <v>0.06335880759293429</v>
      </c>
      <c r="I180">
        <f t="shared" si="83"/>
        <v>0.09139803100136365</v>
      </c>
      <c r="J180">
        <f t="shared" si="84"/>
        <v>0.1204277725450937</v>
      </c>
      <c r="K180">
        <f t="shared" si="85"/>
        <v>0.1428318590052012</v>
      </c>
      <c r="L180">
        <f t="shared" si="86"/>
        <v>0.1498235627332014</v>
      </c>
      <c r="M180">
        <f t="shared" si="87"/>
        <v>0.1359437104655351</v>
      </c>
      <c r="N180">
        <f t="shared" si="88"/>
        <v>0.10360164259701872</v>
      </c>
      <c r="O180">
        <f t="shared" si="89"/>
        <v>0.06359314338043165</v>
      </c>
      <c r="P180">
        <f t="shared" si="90"/>
        <v>0.02944946145293377</v>
      </c>
      <c r="Q180">
        <f t="shared" si="91"/>
        <v>0.009138941637122765</v>
      </c>
      <c r="R180">
        <f t="shared" si="92"/>
        <v>0.0014244920941915715</v>
      </c>
      <c r="S180">
        <f t="shared" si="93"/>
        <v>0</v>
      </c>
      <c r="T180">
        <f t="shared" si="94"/>
        <v>0</v>
      </c>
      <c r="U180">
        <f t="shared" si="95"/>
        <v>0</v>
      </c>
      <c r="V180">
        <f t="shared" si="96"/>
        <v>0</v>
      </c>
      <c r="W180">
        <f t="shared" si="97"/>
        <v>0</v>
      </c>
      <c r="X180">
        <f t="shared" si="98"/>
        <v>0</v>
      </c>
      <c r="Y180">
        <f t="shared" si="99"/>
        <v>0</v>
      </c>
      <c r="Z180">
        <f t="shared" si="100"/>
        <v>1.0250053735518754</v>
      </c>
    </row>
    <row r="181" spans="1:26" ht="13.5">
      <c r="A181">
        <f t="shared" si="80"/>
        <v>8.699999999999989</v>
      </c>
      <c r="B181">
        <f t="shared" si="101"/>
        <v>0.02439378083123412</v>
      </c>
      <c r="C181">
        <v>0.017130915232306886</v>
      </c>
      <c r="D181">
        <v>0.008213705505991495</v>
      </c>
      <c r="F181">
        <f t="shared" si="102"/>
        <v>0.024478649729779103</v>
      </c>
      <c r="G181">
        <f t="shared" si="81"/>
        <v>0.04075296068987529</v>
      </c>
      <c r="H181">
        <f t="shared" si="82"/>
        <v>0.06347396312763563</v>
      </c>
      <c r="I181">
        <f t="shared" si="83"/>
        <v>0.0914723198615112</v>
      </c>
      <c r="J181">
        <f t="shared" si="84"/>
        <v>0.12043360245029314</v>
      </c>
      <c r="K181">
        <f t="shared" si="85"/>
        <v>0.1427538978406825</v>
      </c>
      <c r="L181">
        <f t="shared" si="86"/>
        <v>0.14967120501063946</v>
      </c>
      <c r="M181">
        <f t="shared" si="87"/>
        <v>0.13575379000070106</v>
      </c>
      <c r="N181">
        <f t="shared" si="88"/>
        <v>0.10342461556630778</v>
      </c>
      <c r="O181">
        <f t="shared" si="89"/>
        <v>0.06346799509330028</v>
      </c>
      <c r="P181">
        <f t="shared" si="90"/>
        <v>0.02938507518150281</v>
      </c>
      <c r="Q181">
        <f t="shared" si="91"/>
        <v>0.009117260231605698</v>
      </c>
      <c r="R181">
        <f t="shared" si="92"/>
        <v>0.001420884384937898</v>
      </c>
      <c r="S181">
        <f t="shared" si="93"/>
        <v>0</v>
      </c>
      <c r="T181">
        <f t="shared" si="94"/>
        <v>0</v>
      </c>
      <c r="U181">
        <f t="shared" si="95"/>
        <v>0</v>
      </c>
      <c r="V181">
        <f t="shared" si="96"/>
        <v>0</v>
      </c>
      <c r="W181">
        <f t="shared" si="97"/>
        <v>0</v>
      </c>
      <c r="X181">
        <f t="shared" si="98"/>
        <v>0</v>
      </c>
      <c r="Y181">
        <f t="shared" si="99"/>
        <v>0</v>
      </c>
      <c r="Z181">
        <f t="shared" si="100"/>
        <v>1.0253446207383043</v>
      </c>
    </row>
    <row r="182" spans="1:26" ht="13.5">
      <c r="A182">
        <f t="shared" si="80"/>
        <v>8.74999999999999</v>
      </c>
      <c r="B182">
        <f t="shared" si="101"/>
        <v>0.024760960577180805</v>
      </c>
      <c r="C182">
        <v>0.0173568183440113</v>
      </c>
      <c r="D182">
        <v>0.008328375825741028</v>
      </c>
      <c r="F182">
        <f t="shared" si="102"/>
        <v>0.0245996993126353</v>
      </c>
      <c r="G182">
        <f t="shared" si="81"/>
        <v>0.04087964686387286</v>
      </c>
      <c r="H182">
        <f t="shared" si="82"/>
        <v>0.06358683958195317</v>
      </c>
      <c r="I182">
        <f t="shared" si="83"/>
        <v>0.0915445393006292</v>
      </c>
      <c r="J182">
        <f t="shared" si="84"/>
        <v>0.12043808161468927</v>
      </c>
      <c r="K182">
        <f t="shared" si="85"/>
        <v>0.14267572453289587</v>
      </c>
      <c r="L182">
        <f t="shared" si="86"/>
        <v>0.14951986603176098</v>
      </c>
      <c r="M182">
        <f t="shared" si="87"/>
        <v>0.13556575582811553</v>
      </c>
      <c r="N182">
        <f t="shared" si="88"/>
        <v>0.10324965532795367</v>
      </c>
      <c r="O182">
        <f t="shared" si="89"/>
        <v>0.06334444900322339</v>
      </c>
      <c r="P182">
        <f t="shared" si="90"/>
        <v>0.029321565115258737</v>
      </c>
      <c r="Q182">
        <f t="shared" si="91"/>
        <v>0.009095887173014048</v>
      </c>
      <c r="R182">
        <f t="shared" si="92"/>
        <v>0.001417329736823179</v>
      </c>
      <c r="S182">
        <f t="shared" si="93"/>
        <v>0</v>
      </c>
      <c r="T182">
        <f t="shared" si="94"/>
        <v>0</v>
      </c>
      <c r="U182">
        <f t="shared" si="95"/>
        <v>0</v>
      </c>
      <c r="V182">
        <f t="shared" si="96"/>
        <v>0</v>
      </c>
      <c r="W182">
        <f t="shared" si="97"/>
        <v>0</v>
      </c>
      <c r="X182">
        <f t="shared" si="98"/>
        <v>0</v>
      </c>
      <c r="Y182">
        <f t="shared" si="99"/>
        <v>0</v>
      </c>
      <c r="Z182">
        <f t="shared" si="100"/>
        <v>1.0256851941697585</v>
      </c>
    </row>
    <row r="183" spans="1:26" ht="13.5">
      <c r="A183">
        <f t="shared" si="80"/>
        <v>8.79999999999999</v>
      </c>
      <c r="B183">
        <f t="shared" si="101"/>
        <v>0.025129956066870334</v>
      </c>
      <c r="C183">
        <v>0.01758354587413099</v>
      </c>
      <c r="D183">
        <v>0.008443529233935813</v>
      </c>
      <c r="F183">
        <f t="shared" si="102"/>
        <v>0.024719102249482892</v>
      </c>
      <c r="G183">
        <f t="shared" si="81"/>
        <v>0.04100427564101062</v>
      </c>
      <c r="H183">
        <f t="shared" si="82"/>
        <v>0.06369747176766954</v>
      </c>
      <c r="I183">
        <f t="shared" si="83"/>
        <v>0.09161472749528302</v>
      </c>
      <c r="J183">
        <f t="shared" si="84"/>
        <v>0.1204412410771359</v>
      </c>
      <c r="K183">
        <f t="shared" si="85"/>
        <v>0.142597352343785</v>
      </c>
      <c r="L183">
        <f t="shared" si="86"/>
        <v>0.14936953594041913</v>
      </c>
      <c r="M183">
        <f t="shared" si="87"/>
        <v>0.13537957894853878</v>
      </c>
      <c r="N183">
        <f t="shared" si="88"/>
        <v>0.10307672581245916</v>
      </c>
      <c r="O183">
        <f t="shared" si="89"/>
        <v>0.06322247520103165</v>
      </c>
      <c r="P183">
        <f t="shared" si="90"/>
        <v>0.0292589141562861</v>
      </c>
      <c r="Q183">
        <f t="shared" si="91"/>
        <v>0.009074816246700848</v>
      </c>
      <c r="R183">
        <f t="shared" si="92"/>
        <v>0.0014138270533330805</v>
      </c>
      <c r="S183">
        <f t="shared" si="93"/>
        <v>0</v>
      </c>
      <c r="T183">
        <f t="shared" si="94"/>
        <v>0</v>
      </c>
      <c r="U183">
        <f t="shared" si="95"/>
        <v>0</v>
      </c>
      <c r="V183">
        <f t="shared" si="96"/>
        <v>0</v>
      </c>
      <c r="W183">
        <f t="shared" si="97"/>
        <v>0</v>
      </c>
      <c r="X183">
        <f t="shared" si="98"/>
        <v>0</v>
      </c>
      <c r="Y183">
        <f t="shared" si="99"/>
        <v>0</v>
      </c>
      <c r="Z183">
        <f t="shared" si="100"/>
        <v>1.026027075108073</v>
      </c>
    </row>
    <row r="184" spans="1:26" ht="13.5">
      <c r="A184">
        <f t="shared" si="80"/>
        <v>8.84999999999999</v>
      </c>
      <c r="B184">
        <f t="shared" si="101"/>
        <v>0.025500742600612577</v>
      </c>
      <c r="C184">
        <v>0.017811085839837915</v>
      </c>
      <c r="D184">
        <v>0.008559159176703555</v>
      </c>
      <c r="F184">
        <f t="shared" si="102"/>
        <v>0.02483687091748648</v>
      </c>
      <c r="G184">
        <f t="shared" si="81"/>
        <v>0.04112687150855433</v>
      </c>
      <c r="H184">
        <f t="shared" si="82"/>
        <v>0.06380589396552176</v>
      </c>
      <c r="I184">
        <f t="shared" si="83"/>
        <v>0.09168292183435098</v>
      </c>
      <c r="J184">
        <f t="shared" si="84"/>
        <v>0.12044311107415324</v>
      </c>
      <c r="K184">
        <f t="shared" si="85"/>
        <v>0.14251879401820455</v>
      </c>
      <c r="L184">
        <f t="shared" si="86"/>
        <v>0.1492202048628532</v>
      </c>
      <c r="M184">
        <f t="shared" si="87"/>
        <v>0.13519523083828625</v>
      </c>
      <c r="N184">
        <f t="shared" si="88"/>
        <v>0.10290579167966447</v>
      </c>
      <c r="O184">
        <f t="shared" si="89"/>
        <v>0.06310204443970806</v>
      </c>
      <c r="P184">
        <f t="shared" si="90"/>
        <v>0.02919710560638668</v>
      </c>
      <c r="Q184">
        <f t="shared" si="91"/>
        <v>0.009054041388889357</v>
      </c>
      <c r="R184">
        <f t="shared" si="92"/>
        <v>0.001410375265334155</v>
      </c>
      <c r="S184">
        <f t="shared" si="93"/>
        <v>0</v>
      </c>
      <c r="T184">
        <f t="shared" si="94"/>
        <v>0</v>
      </c>
      <c r="U184">
        <f t="shared" si="95"/>
        <v>0</v>
      </c>
      <c r="V184">
        <f t="shared" si="96"/>
        <v>0</v>
      </c>
      <c r="W184">
        <f t="shared" si="97"/>
        <v>0</v>
      </c>
      <c r="X184">
        <f t="shared" si="98"/>
        <v>0</v>
      </c>
      <c r="Y184">
        <f t="shared" si="99"/>
        <v>0</v>
      </c>
      <c r="Z184">
        <f t="shared" si="100"/>
        <v>1.0263702450165475</v>
      </c>
    </row>
    <row r="185" spans="1:26" ht="13.5">
      <c r="A185">
        <f t="shared" si="80"/>
        <v>8.899999999999991</v>
      </c>
      <c r="B185">
        <f t="shared" si="101"/>
        <v>0.025873295664374876</v>
      </c>
      <c r="C185">
        <v>0.018039426392660988</v>
      </c>
      <c r="D185">
        <v>0.008675259166744099</v>
      </c>
      <c r="F185">
        <f t="shared" si="102"/>
        <v>0.024953017871456217</v>
      </c>
      <c r="G185">
        <f t="shared" si="81"/>
        <v>0.04124745878630029</v>
      </c>
      <c r="H185">
        <f t="shared" si="82"/>
        <v>0.0639121399326907</v>
      </c>
      <c r="I185">
        <f t="shared" si="83"/>
        <v>0.09174915893717396</v>
      </c>
      <c r="J185">
        <f t="shared" si="84"/>
        <v>0.12044372106290642</v>
      </c>
      <c r="K185">
        <f t="shared" si="85"/>
        <v>0.1424400618026696</v>
      </c>
      <c r="L185">
        <f t="shared" si="86"/>
        <v>0.14907186291415986</v>
      </c>
      <c r="M185">
        <f t="shared" si="87"/>
        <v>0.13501268344121756</v>
      </c>
      <c r="N185">
        <f t="shared" si="88"/>
        <v>0.10273681830152481</v>
      </c>
      <c r="O185">
        <f t="shared" si="89"/>
        <v>0.06298312811699736</v>
      </c>
      <c r="P185">
        <f t="shared" si="90"/>
        <v>0.0291361231559598</v>
      </c>
      <c r="Q185">
        <f t="shared" si="91"/>
        <v>0.009033556682314021</v>
      </c>
      <c r="R185">
        <f t="shared" si="92"/>
        <v>0.0014069733302606753</v>
      </c>
      <c r="S185">
        <f t="shared" si="93"/>
        <v>0</v>
      </c>
      <c r="T185">
        <f t="shared" si="94"/>
        <v>0</v>
      </c>
      <c r="U185">
        <f t="shared" si="95"/>
        <v>0</v>
      </c>
      <c r="V185">
        <f t="shared" si="96"/>
        <v>0</v>
      </c>
      <c r="W185">
        <f t="shared" si="97"/>
        <v>0</v>
      </c>
      <c r="X185">
        <f t="shared" si="98"/>
        <v>0</v>
      </c>
      <c r="Y185">
        <f t="shared" si="99"/>
        <v>0</v>
      </c>
      <c r="Z185">
        <f t="shared" si="100"/>
        <v>1.0267146855594111</v>
      </c>
    </row>
    <row r="186" spans="1:26" ht="13.5">
      <c r="A186">
        <f t="shared" si="80"/>
        <v>8.949999999999992</v>
      </c>
      <c r="B186">
        <f t="shared" si="101"/>
        <v>0.026247590932446718</v>
      </c>
      <c r="C186">
        <v>0.018268555817877504</v>
      </c>
      <c r="D186">
        <v>0.008791822783329453</v>
      </c>
      <c r="F186">
        <f t="shared" si="102"/>
        <v>0.025067555830829695</v>
      </c>
      <c r="G186">
        <f t="shared" si="81"/>
        <v>0.041366061622579525</v>
      </c>
      <c r="H186">
        <f t="shared" si="82"/>
        <v>0.06401624291024477</v>
      </c>
      <c r="I186">
        <f t="shared" si="83"/>
        <v>0.09181347467126766</v>
      </c>
      <c r="J186">
        <f t="shared" si="84"/>
        <v>0.12044309974348372</v>
      </c>
      <c r="K186">
        <f t="shared" si="85"/>
        <v>0.14236116746342647</v>
      </c>
      <c r="L186">
        <f t="shared" si="86"/>
        <v>0.1489245002044127</v>
      </c>
      <c r="M186">
        <f t="shared" si="87"/>
        <v>0.13483190916084234</v>
      </c>
      <c r="N186">
        <f t="shared" si="88"/>
        <v>0.10256977174535309</v>
      </c>
      <c r="O186">
        <f t="shared" si="89"/>
        <v>0.06286569825854355</v>
      </c>
      <c r="P186">
        <f t="shared" si="90"/>
        <v>0.02907595087323997</v>
      </c>
      <c r="Q186">
        <f t="shared" si="91"/>
        <v>0.009013356352006698</v>
      </c>
      <c r="R186">
        <f t="shared" si="92"/>
        <v>0.0014036202313292643</v>
      </c>
      <c r="S186">
        <f t="shared" si="93"/>
        <v>0</v>
      </c>
      <c r="T186">
        <f t="shared" si="94"/>
        <v>0</v>
      </c>
      <c r="U186">
        <f t="shared" si="95"/>
        <v>0</v>
      </c>
      <c r="V186">
        <f t="shared" si="96"/>
        <v>0</v>
      </c>
      <c r="W186">
        <f t="shared" si="97"/>
        <v>0</v>
      </c>
      <c r="X186">
        <f t="shared" si="98"/>
        <v>0</v>
      </c>
      <c r="Y186">
        <f t="shared" si="99"/>
        <v>0</v>
      </c>
      <c r="Z186">
        <f t="shared" si="100"/>
        <v>1.027060378601213</v>
      </c>
    </row>
    <row r="187" spans="1:26" ht="13.5">
      <c r="A187">
        <f t="shared" si="80"/>
        <v>8.999999999999993</v>
      </c>
      <c r="B187">
        <f t="shared" si="101"/>
        <v>0.026623604269909163</v>
      </c>
      <c r="C187">
        <v>0.01849846253386711</v>
      </c>
      <c r="D187">
        <v>0.00890884367227184</v>
      </c>
      <c r="F187">
        <f t="shared" si="102"/>
        <v>0.025180497667119744</v>
      </c>
      <c r="G187">
        <f t="shared" si="81"/>
        <v>0.04148270399054617</v>
      </c>
      <c r="H187">
        <f t="shared" si="82"/>
        <v>0.06411823563053333</v>
      </c>
      <c r="I187">
        <f t="shared" si="83"/>
        <v>0.09187590416960716</v>
      </c>
      <c r="J187">
        <f t="shared" si="84"/>
        <v>0.12044127508049654</v>
      </c>
      <c r="K187">
        <f t="shared" si="85"/>
        <v>0.14228212230387002</v>
      </c>
      <c r="L187">
        <f t="shared" si="86"/>
        <v>0.1487781068444469</v>
      </c>
      <c r="M187">
        <f t="shared" si="87"/>
        <v>0.134652880852543</v>
      </c>
      <c r="N187">
        <f t="shared" si="88"/>
        <v>0.10240461875751442</v>
      </c>
      <c r="O187">
        <f t="shared" si="89"/>
        <v>0.06274972750153762</v>
      </c>
      <c r="P187">
        <f t="shared" si="90"/>
        <v>0.029016573193879146</v>
      </c>
      <c r="Q187">
        <f t="shared" si="91"/>
        <v>0.008993434761222698</v>
      </c>
      <c r="R187">
        <f t="shared" si="92"/>
        <v>0.0014003149767802588</v>
      </c>
      <c r="S187">
        <f t="shared" si="93"/>
        <v>0</v>
      </c>
      <c r="T187">
        <f t="shared" si="94"/>
        <v>0</v>
      </c>
      <c r="U187">
        <f t="shared" si="95"/>
        <v>0</v>
      </c>
      <c r="V187">
        <f t="shared" si="96"/>
        <v>0</v>
      </c>
      <c r="W187">
        <f t="shared" si="97"/>
        <v>0</v>
      </c>
      <c r="X187">
        <f t="shared" si="98"/>
        <v>0</v>
      </c>
      <c r="Y187">
        <f t="shared" si="99"/>
        <v>0</v>
      </c>
      <c r="Z187">
        <f t="shared" si="100"/>
        <v>1.027407306206145</v>
      </c>
    </row>
    <row r="188" spans="1:26" ht="13.5">
      <c r="A188">
        <f t="shared" si="80"/>
        <v>9.049999999999994</v>
      </c>
      <c r="B188">
        <f t="shared" si="101"/>
        <v>0.027001311734915958</v>
      </c>
      <c r="C188">
        <v>0.018729135091430437</v>
      </c>
      <c r="D188">
        <v>0.009026315545861306</v>
      </c>
      <c r="F188">
        <f t="shared" si="102"/>
        <v>0.02529185639181574</v>
      </c>
      <c r="G188">
        <f t="shared" si="81"/>
        <v>0.04159740968473733</v>
      </c>
      <c r="H188">
        <f t="shared" si="82"/>
        <v>0.0642181503245258</v>
      </c>
      <c r="I188">
        <f t="shared" si="83"/>
        <v>0.09193648184749333</v>
      </c>
      <c r="J188">
        <f t="shared" si="84"/>
        <v>0.12043827432402258</v>
      </c>
      <c r="K188">
        <f t="shared" si="85"/>
        <v>0.14220293718133195</v>
      </c>
      <c r="L188">
        <f t="shared" si="86"/>
        <v>0.14863267295132457</v>
      </c>
      <c r="M188">
        <f t="shared" si="87"/>
        <v>0.1344755718159149</v>
      </c>
      <c r="N188">
        <f t="shared" si="88"/>
        <v>0.10224132674755862</v>
      </c>
      <c r="O188">
        <f t="shared" si="89"/>
        <v>0.06263518907885801</v>
      </c>
      <c r="P188">
        <f t="shared" si="90"/>
        <v>0.02895797491086114</v>
      </c>
      <c r="Q188">
        <f t="shared" si="91"/>
        <v>0.008973786407501435</v>
      </c>
      <c r="R188">
        <f t="shared" si="92"/>
        <v>0.0013970565991447892</v>
      </c>
      <c r="S188">
        <f t="shared" si="93"/>
        <v>0</v>
      </c>
      <c r="T188">
        <f t="shared" si="94"/>
        <v>0</v>
      </c>
      <c r="U188">
        <f t="shared" si="95"/>
        <v>0</v>
      </c>
      <c r="V188">
        <f t="shared" si="96"/>
        <v>0</v>
      </c>
      <c r="W188">
        <f t="shared" si="97"/>
        <v>0</v>
      </c>
      <c r="X188">
        <f t="shared" si="98"/>
        <v>0</v>
      </c>
      <c r="Y188">
        <f t="shared" si="99"/>
        <v>0</v>
      </c>
      <c r="Z188">
        <f t="shared" si="100"/>
        <v>1.027755450637298</v>
      </c>
    </row>
    <row r="189" spans="1:26" ht="13.5">
      <c r="A189">
        <f t="shared" si="80"/>
        <v>9.099999999999994</v>
      </c>
      <c r="B189">
        <f t="shared" si="101"/>
        <v>0.027380689580793195</v>
      </c>
      <c r="C189">
        <v>0.018960562173074548</v>
      </c>
      <c r="D189">
        <v>0.009144232182774345</v>
      </c>
      <c r="F189">
        <f t="shared" si="102"/>
        <v>0.02540164514472615</v>
      </c>
      <c r="G189">
        <f t="shared" si="81"/>
        <v>0.04171020231789279</v>
      </c>
      <c r="H189">
        <f t="shared" si="82"/>
        <v>0.06431601872909286</v>
      </c>
      <c r="I189">
        <f t="shared" si="83"/>
        <v>0.09199524141901047</v>
      </c>
      <c r="J189">
        <f t="shared" si="84"/>
        <v>0.1204341240299129</v>
      </c>
      <c r="K189">
        <f t="shared" si="85"/>
        <v>0.14212362252326358</v>
      </c>
      <c r="L189">
        <f t="shared" si="86"/>
        <v>0.14848818865349606</v>
      </c>
      <c r="M189">
        <f t="shared" si="87"/>
        <v>0.13429995578722312</v>
      </c>
      <c r="N189">
        <f t="shared" si="88"/>
        <v>0.10207986377277813</v>
      </c>
      <c r="O189">
        <f t="shared" si="89"/>
        <v>0.06252205680368733</v>
      </c>
      <c r="P189">
        <f t="shared" si="90"/>
        <v>0.028900141164736298</v>
      </c>
      <c r="Q189">
        <f t="shared" si="91"/>
        <v>0.00895440591885673</v>
      </c>
      <c r="R189">
        <f t="shared" si="92"/>
        <v>0.0013938441545365981</v>
      </c>
      <c r="S189">
        <f t="shared" si="93"/>
        <v>0</v>
      </c>
      <c r="T189">
        <f t="shared" si="94"/>
        <v>0</v>
      </c>
      <c r="U189">
        <f t="shared" si="95"/>
        <v>0</v>
      </c>
      <c r="V189">
        <f t="shared" si="96"/>
        <v>0</v>
      </c>
      <c r="W189">
        <f t="shared" si="97"/>
        <v>0</v>
      </c>
      <c r="X189">
        <f t="shared" si="98"/>
        <v>0</v>
      </c>
      <c r="Y189">
        <f t="shared" si="99"/>
        <v>0</v>
      </c>
      <c r="Z189">
        <f t="shared" si="100"/>
        <v>1.028104794355855</v>
      </c>
    </row>
    <row r="190" spans="1:26" ht="13.5">
      <c r="A190">
        <f t="shared" si="80"/>
        <v>9.149999999999995</v>
      </c>
      <c r="B190">
        <f t="shared" si="101"/>
        <v>0.027761714257964087</v>
      </c>
      <c r="C190">
        <v>0.01919273259226722</v>
      </c>
      <c r="D190">
        <v>0.00926258742795495</v>
      </c>
      <c r="F190">
        <f t="shared" si="102"/>
        <v>0.025509877182750256</v>
      </c>
      <c r="G190">
        <f t="shared" si="81"/>
        <v>0.04182110531802286</v>
      </c>
      <c r="H190">
        <f t="shared" si="82"/>
        <v>0.06441187209422645</v>
      </c>
      <c r="I190">
        <f t="shared" si="83"/>
        <v>0.09205221591308434</v>
      </c>
      <c r="J190">
        <f t="shared" si="84"/>
        <v>0.1204288500794828</v>
      </c>
      <c r="K190">
        <f t="shared" si="85"/>
        <v>0.14204418834283555</v>
      </c>
      <c r="L190">
        <f t="shared" si="86"/>
        <v>0.14834464409567133</v>
      </c>
      <c r="M190">
        <f t="shared" si="87"/>
        <v>0.13412600693197618</v>
      </c>
      <c r="N190">
        <f t="shared" si="88"/>
        <v>0.10192019852317846</v>
      </c>
      <c r="O190">
        <f t="shared" si="89"/>
        <v>0.06241030505458921</v>
      </c>
      <c r="P190">
        <f t="shared" si="90"/>
        <v>0.028843057434165074</v>
      </c>
      <c r="Q190">
        <f t="shared" si="91"/>
        <v>0.008935288050091951</v>
      </c>
      <c r="R190">
        <f t="shared" si="92"/>
        <v>0.0013906767219676634</v>
      </c>
      <c r="S190">
        <f t="shared" si="93"/>
        <v>0</v>
      </c>
      <c r="T190">
        <f t="shared" si="94"/>
        <v>0</v>
      </c>
      <c r="U190">
        <f t="shared" si="95"/>
        <v>0</v>
      </c>
      <c r="V190">
        <f t="shared" si="96"/>
        <v>0</v>
      </c>
      <c r="W190">
        <f t="shared" si="97"/>
        <v>0</v>
      </c>
      <c r="X190">
        <f t="shared" si="98"/>
        <v>0</v>
      </c>
      <c r="Y190">
        <f t="shared" si="99"/>
        <v>0</v>
      </c>
      <c r="Z190">
        <f t="shared" si="100"/>
        <v>1.0284553200202282</v>
      </c>
    </row>
    <row r="191" spans="1:26" ht="13.5">
      <c r="A191">
        <f t="shared" si="80"/>
        <v>9.199999999999996</v>
      </c>
      <c r="B191">
        <f t="shared" si="101"/>
        <v>0.02814436241570534</v>
      </c>
      <c r="C191">
        <v>0.019425635292661985</v>
      </c>
      <c r="D191">
        <v>0.009381375192469446</v>
      </c>
      <c r="F191">
        <f t="shared" si="102"/>
        <v>0.025616565869067177</v>
      </c>
      <c r="G191">
        <f t="shared" si="81"/>
        <v>0.041930141925713614</v>
      </c>
      <c r="H191">
        <f t="shared" si="82"/>
        <v>0.0645057411901956</v>
      </c>
      <c r="I191">
        <f t="shared" si="83"/>
        <v>0.09210743768914989</v>
      </c>
      <c r="J191">
        <f t="shared" si="84"/>
        <v>0.1204224776986061</v>
      </c>
      <c r="K191">
        <f t="shared" si="85"/>
        <v>0.1419646442539764</v>
      </c>
      <c r="L191">
        <f t="shared" si="86"/>
        <v>0.14820202944341523</v>
      </c>
      <c r="M191">
        <f t="shared" si="87"/>
        <v>0.133953699837616</v>
      </c>
      <c r="N191">
        <f t="shared" si="88"/>
        <v>0.10176230030684932</v>
      </c>
      <c r="O191">
        <f t="shared" si="89"/>
        <v>0.062299908761029935</v>
      </c>
      <c r="P191">
        <f t="shared" si="90"/>
        <v>0.028786709526759498</v>
      </c>
      <c r="Q191">
        <f t="shared" si="91"/>
        <v>0.008916427679235416</v>
      </c>
      <c r="R191">
        <f t="shared" si="92"/>
        <v>0.0013875534026867274</v>
      </c>
      <c r="S191">
        <f t="shared" si="93"/>
        <v>0</v>
      </c>
      <c r="T191">
        <f t="shared" si="94"/>
        <v>0</v>
      </c>
      <c r="U191">
        <f t="shared" si="95"/>
        <v>0</v>
      </c>
      <c r="V191">
        <f t="shared" si="96"/>
        <v>0</v>
      </c>
      <c r="W191">
        <f t="shared" si="97"/>
        <v>0</v>
      </c>
      <c r="X191">
        <f t="shared" si="98"/>
        <v>0</v>
      </c>
      <c r="Y191">
        <f t="shared" si="99"/>
        <v>0</v>
      </c>
      <c r="Z191">
        <f t="shared" si="100"/>
        <v>1.028807010485138</v>
      </c>
    </row>
    <row r="192" spans="1:26" ht="13.5">
      <c r="A192">
        <f t="shared" si="80"/>
        <v>9.249999999999996</v>
      </c>
      <c r="B192">
        <f t="shared" si="101"/>
        <v>0.02852861090374135</v>
      </c>
      <c r="C192">
        <v>0.019659259347295788</v>
      </c>
      <c r="D192">
        <v>0.009500589453336396</v>
      </c>
      <c r="F192">
        <f t="shared" si="102"/>
        <v>0.025721724662730563</v>
      </c>
      <c r="G192">
        <f t="shared" si="81"/>
        <v>0.04203733519165877</v>
      </c>
      <c r="H192">
        <f t="shared" si="82"/>
        <v>0.06459765631463538</v>
      </c>
      <c r="I192">
        <f t="shared" si="83"/>
        <v>0.09216093845243754</v>
      </c>
      <c r="J192">
        <f t="shared" si="84"/>
        <v>0.12041503147623141</v>
      </c>
      <c r="K192">
        <f t="shared" si="85"/>
        <v>0.14188499948587022</v>
      </c>
      <c r="L192">
        <f t="shared" si="86"/>
        <v>0.1480603348874795</v>
      </c>
      <c r="M192">
        <f t="shared" si="87"/>
        <v>0.13378300950632377</v>
      </c>
      <c r="N192">
        <f t="shared" si="88"/>
        <v>0.10160613903572432</v>
      </c>
      <c r="O192">
        <f t="shared" si="89"/>
        <v>0.06219084338932996</v>
      </c>
      <c r="P192">
        <f t="shared" si="90"/>
        <v>0.028731083570212024</v>
      </c>
      <c r="Q192">
        <f t="shared" si="91"/>
        <v>0.008897819804091663</v>
      </c>
      <c r="R192">
        <f t="shared" si="92"/>
        <v>0.001384473319539878</v>
      </c>
      <c r="S192">
        <f t="shared" si="93"/>
        <v>0</v>
      </c>
      <c r="T192">
        <f t="shared" si="94"/>
        <v>0</v>
      </c>
      <c r="U192">
        <f t="shared" si="95"/>
        <v>0</v>
      </c>
      <c r="V192">
        <f t="shared" si="96"/>
        <v>0</v>
      </c>
      <c r="W192">
        <f t="shared" si="97"/>
        <v>0</v>
      </c>
      <c r="X192">
        <f t="shared" si="98"/>
        <v>0</v>
      </c>
      <c r="Y192">
        <f t="shared" si="99"/>
        <v>0</v>
      </c>
      <c r="Z192">
        <f t="shared" si="100"/>
        <v>1.0291598488006386</v>
      </c>
    </row>
    <row r="193" spans="1:26" ht="13.5">
      <c r="A193">
        <f t="shared" si="80"/>
        <v>9.299999999999997</v>
      </c>
      <c r="B193">
        <f t="shared" si="101"/>
        <v>0.028914436773682307</v>
      </c>
      <c r="C193">
        <v>0.019893593957761017</v>
      </c>
      <c r="D193">
        <v>0.009620224253332869</v>
      </c>
      <c r="F193">
        <f t="shared" si="102"/>
        <v>0.02582536710865745</v>
      </c>
      <c r="G193">
        <f t="shared" si="81"/>
        <v>0.04214270797440828</v>
      </c>
      <c r="H193">
        <f t="shared" si="82"/>
        <v>0.06468764729956662</v>
      </c>
      <c r="I193">
        <f t="shared" si="83"/>
        <v>0.09221274926888694</v>
      </c>
      <c r="J193">
        <f t="shared" si="84"/>
        <v>0.1204065353823386</v>
      </c>
      <c r="K193">
        <f t="shared" si="85"/>
        <v>0.14180526289693401</v>
      </c>
      <c r="L193">
        <f t="shared" si="86"/>
        <v>0.14791955064788403</v>
      </c>
      <c r="M193">
        <f t="shared" si="87"/>
        <v>0.13361391134794068</v>
      </c>
      <c r="N193">
        <f t="shared" si="88"/>
        <v>0.10145168521171823</v>
      </c>
      <c r="O193">
        <f t="shared" si="89"/>
        <v>0.0620830849290309</v>
      </c>
      <c r="P193">
        <f t="shared" si="90"/>
        <v>0.028676166003701622</v>
      </c>
      <c r="Q193">
        <f t="shared" si="91"/>
        <v>0.008879459538904351</v>
      </c>
      <c r="R193">
        <f t="shared" si="92"/>
        <v>0.0013814356163523518</v>
      </c>
      <c r="S193">
        <f t="shared" si="93"/>
        <v>0</v>
      </c>
      <c r="T193">
        <f t="shared" si="94"/>
        <v>0</v>
      </c>
      <c r="U193">
        <f t="shared" si="95"/>
        <v>0</v>
      </c>
      <c r="V193">
        <f t="shared" si="96"/>
        <v>0</v>
      </c>
      <c r="W193">
        <f t="shared" si="97"/>
        <v>0</v>
      </c>
      <c r="X193">
        <f t="shared" si="98"/>
        <v>0</v>
      </c>
      <c r="Y193">
        <f t="shared" si="99"/>
        <v>0</v>
      </c>
      <c r="Z193">
        <f t="shared" si="100"/>
        <v>1.0295138182111003</v>
      </c>
    </row>
    <row r="194" spans="1:26" ht="13.5">
      <c r="A194">
        <f t="shared" si="80"/>
        <v>9.349999999999998</v>
      </c>
      <c r="B194">
        <f t="shared" si="101"/>
        <v>0.02930181728031217</v>
      </c>
      <c r="C194">
        <v>0.020128628453353635</v>
      </c>
      <c r="D194">
        <v>0.00974027370077823</v>
      </c>
      <c r="F194">
        <f t="shared" si="102"/>
        <v>0.025927506828000112</v>
      </c>
      <c r="G194">
        <f t="shared" si="81"/>
        <v>0.04224628293832379</v>
      </c>
      <c r="H194">
        <f t="shared" si="82"/>
        <v>0.0647757435183443</v>
      </c>
      <c r="I194">
        <f t="shared" si="83"/>
        <v>0.0922629005796968</v>
      </c>
      <c r="J194">
        <f t="shared" si="84"/>
        <v>0.12039701278535322</v>
      </c>
      <c r="K194">
        <f t="shared" si="85"/>
        <v>0.14172544298829357</v>
      </c>
      <c r="L194">
        <f t="shared" si="86"/>
        <v>0.14777966697775935</v>
      </c>
      <c r="M194">
        <f t="shared" si="87"/>
        <v>0.1334463811730035</v>
      </c>
      <c r="N194">
        <f t="shared" si="88"/>
        <v>0.10129890991323033</v>
      </c>
      <c r="O194">
        <f t="shared" si="89"/>
        <v>0.06197660987966436</v>
      </c>
      <c r="P194">
        <f t="shared" si="90"/>
        <v>0.028621943569567362</v>
      </c>
      <c r="Q194">
        <f t="shared" si="91"/>
        <v>0.008861342111126736</v>
      </c>
      <c r="R194">
        <f t="shared" si="92"/>
        <v>0.0013784394573307737</v>
      </c>
      <c r="S194">
        <f t="shared" si="93"/>
        <v>0</v>
      </c>
      <c r="T194">
        <f t="shared" si="94"/>
        <v>0</v>
      </c>
      <c r="U194">
        <f t="shared" si="95"/>
        <v>0</v>
      </c>
      <c r="V194">
        <f t="shared" si="96"/>
        <v>0</v>
      </c>
      <c r="W194">
        <f t="shared" si="97"/>
        <v>0</v>
      </c>
      <c r="X194">
        <f t="shared" si="98"/>
        <v>0</v>
      </c>
      <c r="Y194">
        <f t="shared" si="99"/>
        <v>0</v>
      </c>
      <c r="Z194">
        <f t="shared" si="100"/>
        <v>1.0298689021541383</v>
      </c>
    </row>
    <row r="195" spans="1:26" ht="13.5">
      <c r="A195">
        <f t="shared" si="80"/>
        <v>9.399999999999999</v>
      </c>
      <c r="B195">
        <f t="shared" si="101"/>
        <v>0.02969072988273217</v>
      </c>
      <c r="C195">
        <v>0.020364352290199013</v>
      </c>
      <c r="D195">
        <v>0.009860731969296653</v>
      </c>
      <c r="F195">
        <f t="shared" si="102"/>
        <v>0.02602815750888982</v>
      </c>
      <c r="G195">
        <f t="shared" si="81"/>
        <v>0.04234808255173176</v>
      </c>
      <c r="H195">
        <f t="shared" si="82"/>
        <v>0.06486197389253259</v>
      </c>
      <c r="I195">
        <f t="shared" si="83"/>
        <v>0.0923114222155196</v>
      </c>
      <c r="J195">
        <f t="shared" si="84"/>
        <v>0.12038648646903553</v>
      </c>
      <c r="K195">
        <f t="shared" si="85"/>
        <v>0.1416455479167764</v>
      </c>
      <c r="L195">
        <f t="shared" si="86"/>
        <v>0.14764067416696114</v>
      </c>
      <c r="M195">
        <f t="shared" si="87"/>
        <v>0.13328039518589357</v>
      </c>
      <c r="N195">
        <f t="shared" si="88"/>
        <v>0.10114778478200352</v>
      </c>
      <c r="O195">
        <f t="shared" si="89"/>
        <v>0.06187139523790923</v>
      </c>
      <c r="P195">
        <f t="shared" si="90"/>
        <v>0.02856840330524018</v>
      </c>
      <c r="Q195">
        <f t="shared" si="91"/>
        <v>0.008843462858295828</v>
      </c>
      <c r="R195">
        <f t="shared" si="92"/>
        <v>0.0013754840264850747</v>
      </c>
      <c r="S195">
        <f t="shared" si="93"/>
        <v>0</v>
      </c>
      <c r="T195">
        <f t="shared" si="94"/>
        <v>0</v>
      </c>
      <c r="U195">
        <f t="shared" si="95"/>
        <v>0</v>
      </c>
      <c r="V195">
        <f t="shared" si="96"/>
        <v>0</v>
      </c>
      <c r="W195">
        <f t="shared" si="97"/>
        <v>0</v>
      </c>
      <c r="X195">
        <f t="shared" si="98"/>
        <v>0</v>
      </c>
      <c r="Y195">
        <f t="shared" si="99"/>
        <v>0</v>
      </c>
      <c r="Z195">
        <f t="shared" si="100"/>
        <v>1.030225084259502</v>
      </c>
    </row>
    <row r="196" spans="1:26" ht="13.5">
      <c r="A196">
        <f t="shared" si="80"/>
        <v>9.45</v>
      </c>
      <c r="B196">
        <f t="shared" si="101"/>
        <v>0.03008115224536552</v>
      </c>
      <c r="C196">
        <v>0.020600755050356998</v>
      </c>
      <c r="D196">
        <v>0.00998159329755945</v>
      </c>
      <c r="F196">
        <f t="shared" si="102"/>
        <v>0.02612733289754173</v>
      </c>
      <c r="G196">
        <f t="shared" si="81"/>
        <v>0.04244812908526522</v>
      </c>
      <c r="H196">
        <f t="shared" si="82"/>
        <v>0.0649463668987051</v>
      </c>
      <c r="I196">
        <f t="shared" si="83"/>
        <v>0.09235834341030928</v>
      </c>
      <c r="J196">
        <f t="shared" si="84"/>
        <v>0.12037497864886096</v>
      </c>
      <c r="K196">
        <f t="shared" si="85"/>
        <v>0.14156558550743947</v>
      </c>
      <c r="L196">
        <f t="shared" si="86"/>
        <v>0.14750256254546806</v>
      </c>
      <c r="M196">
        <f t="shared" si="87"/>
        <v>0.1331159299780984</v>
      </c>
      <c r="N196">
        <f t="shared" si="88"/>
        <v>0.10099828201032847</v>
      </c>
      <c r="O196">
        <f t="shared" si="89"/>
        <v>0.0617674184851246</v>
      </c>
      <c r="P196">
        <f t="shared" si="90"/>
        <v>0.028515532535423778</v>
      </c>
      <c r="Q196">
        <f t="shared" si="91"/>
        <v>0.008825817225006504</v>
      </c>
      <c r="R196">
        <f t="shared" si="92"/>
        <v>0.0013725685270693602</v>
      </c>
      <c r="S196">
        <f t="shared" si="93"/>
        <v>0</v>
      </c>
      <c r="T196">
        <f t="shared" si="94"/>
        <v>0</v>
      </c>
      <c r="U196">
        <f t="shared" si="95"/>
        <v>0</v>
      </c>
      <c r="V196">
        <f t="shared" si="96"/>
        <v>0</v>
      </c>
      <c r="W196">
        <f t="shared" si="97"/>
        <v>0</v>
      </c>
      <c r="X196">
        <f t="shared" si="98"/>
        <v>0</v>
      </c>
      <c r="Y196">
        <f t="shared" si="99"/>
        <v>0</v>
      </c>
      <c r="Z196">
        <f t="shared" si="100"/>
        <v>1.0305823483479228</v>
      </c>
    </row>
    <row r="197" spans="1:26" ht="13.5">
      <c r="A197">
        <f t="shared" si="80"/>
        <v>9.5</v>
      </c>
      <c r="B197">
        <f t="shared" si="101"/>
        <v>0.030473062238828647</v>
      </c>
      <c r="C197">
        <v>0.02083782644090776</v>
      </c>
      <c r="D197">
        <v>0.010102851989008298</v>
      </c>
      <c r="F197">
        <f t="shared" si="102"/>
        <v>0.02622504678971031</v>
      </c>
      <c r="G197">
        <f t="shared" si="81"/>
        <v>0.042546444610385654</v>
      </c>
      <c r="H197">
        <f t="shared" si="82"/>
        <v>0.06502895057516864</v>
      </c>
      <c r="I197">
        <f t="shared" si="83"/>
        <v>0.09240369281483035</v>
      </c>
      <c r="J197">
        <f t="shared" si="84"/>
        <v>0.12036251098790768</v>
      </c>
      <c r="K197">
        <f t="shared" si="85"/>
        <v>0.14148556326564904</v>
      </c>
      <c r="L197">
        <f t="shared" si="86"/>
        <v>0.14736532248657275</v>
      </c>
      <c r="M197">
        <f t="shared" si="87"/>
        <v>0.13295296252158526</v>
      </c>
      <c r="N197">
        <f t="shared" si="88"/>
        <v>0.1008503743285831</v>
      </c>
      <c r="O197">
        <f t="shared" si="89"/>
        <v>0.06166465757524605</v>
      </c>
      <c r="P197">
        <f t="shared" si="90"/>
        <v>0.02846331886451606</v>
      </c>
      <c r="Q197">
        <f t="shared" si="91"/>
        <v>0.008808400759981972</v>
      </c>
      <c r="R197">
        <f t="shared" si="92"/>
        <v>0.0013696921810410299</v>
      </c>
      <c r="S197">
        <f t="shared" si="93"/>
        <v>0</v>
      </c>
      <c r="T197">
        <f t="shared" si="94"/>
        <v>0</v>
      </c>
      <c r="U197">
        <f t="shared" si="95"/>
        <v>0</v>
      </c>
      <c r="V197">
        <f t="shared" si="96"/>
        <v>0</v>
      </c>
      <c r="W197">
        <f t="shared" si="97"/>
        <v>0</v>
      </c>
      <c r="X197">
        <f t="shared" si="98"/>
        <v>0</v>
      </c>
      <c r="Y197">
        <f t="shared" si="99"/>
        <v>0</v>
      </c>
      <c r="Z197">
        <f t="shared" si="100"/>
        <v>1.0309406784299229</v>
      </c>
    </row>
    <row r="198" spans="1:26" ht="13.5">
      <c r="A198">
        <f t="shared" si="80"/>
        <v>9.55</v>
      </c>
      <c r="B198">
        <f t="shared" si="101"/>
        <v>0.030866437940674302</v>
      </c>
      <c r="C198">
        <v>0.021075556293019746</v>
      </c>
      <c r="D198">
        <v>0.010224502411560392</v>
      </c>
      <c r="F198">
        <f t="shared" si="102"/>
        <v>0.026321313022484916</v>
      </c>
      <c r="G198">
        <f t="shared" si="81"/>
        <v>0.04264305099807677</v>
      </c>
      <c r="H198">
        <f t="shared" si="82"/>
        <v>0.06510975252860943</v>
      </c>
      <c r="I198">
        <f t="shared" si="83"/>
        <v>0.09244749850983654</v>
      </c>
      <c r="J198">
        <f t="shared" si="84"/>
        <v>0.12034910461226697</v>
      </c>
      <c r="K198">
        <f t="shared" si="85"/>
        <v>0.14140548838872838</v>
      </c>
      <c r="L198">
        <f t="shared" si="86"/>
        <v>0.14722894440987586</v>
      </c>
      <c r="M198">
        <f t="shared" si="87"/>
        <v>0.13279147016228537</v>
      </c>
      <c r="N198">
        <f t="shared" si="88"/>
        <v>0.10070403499309732</v>
      </c>
      <c r="O198">
        <f t="shared" si="89"/>
        <v>0.06156309092303332</v>
      </c>
      <c r="P198">
        <f t="shared" si="90"/>
        <v>0.028411750169262735</v>
      </c>
      <c r="Q198">
        <f t="shared" si="91"/>
        <v>0.008791209113237143</v>
      </c>
      <c r="R198">
        <f t="shared" si="92"/>
        <v>0.0013668542285374882</v>
      </c>
      <c r="S198">
        <f t="shared" si="93"/>
        <v>0</v>
      </c>
      <c r="T198">
        <f t="shared" si="94"/>
        <v>0</v>
      </c>
      <c r="U198">
        <f t="shared" si="95"/>
        <v>0</v>
      </c>
      <c r="V198">
        <f t="shared" si="96"/>
        <v>0</v>
      </c>
      <c r="W198">
        <f t="shared" si="97"/>
        <v>0</v>
      </c>
      <c r="X198">
        <f t="shared" si="98"/>
        <v>0</v>
      </c>
      <c r="Y198">
        <f t="shared" si="99"/>
        <v>0</v>
      </c>
      <c r="Z198">
        <f t="shared" si="100"/>
        <v>1.0313000587045869</v>
      </c>
    </row>
    <row r="199" spans="1:26" ht="13.5">
      <c r="A199">
        <f t="shared" si="80"/>
        <v>9.600000000000001</v>
      </c>
      <c r="B199">
        <f t="shared" si="101"/>
        <v>0.03126125763601158</v>
      </c>
      <c r="C199">
        <v>0.0213139345610012</v>
      </c>
      <c r="D199">
        <v>0.01034653899729652</v>
      </c>
      <c r="F199">
        <f t="shared" si="102"/>
        <v>0.026416145466415398</v>
      </c>
      <c r="G199">
        <f t="shared" si="81"/>
        <v>0.042737969917702213</v>
      </c>
      <c r="H199">
        <f t="shared" si="82"/>
        <v>0.06518879994066071</v>
      </c>
      <c r="I199">
        <f t="shared" si="83"/>
        <v>0.0924897880189268</v>
      </c>
      <c r="J199">
        <f t="shared" si="84"/>
        <v>0.12033478012599108</v>
      </c>
      <c r="K199">
        <f t="shared" si="85"/>
        <v>0.14132536777719001</v>
      </c>
      <c r="L199">
        <f t="shared" si="86"/>
        <v>0.14709341878409266</v>
      </c>
      <c r="M199">
        <f t="shared" si="87"/>
        <v>0.1326314306136877</v>
      </c>
      <c r="N199">
        <f t="shared" si="88"/>
        <v>0.10055923777433397</v>
      </c>
      <c r="O199">
        <f t="shared" si="89"/>
        <v>0.06146269739265794</v>
      </c>
      <c r="P199">
        <f t="shared" si="90"/>
        <v>0.028360814591635117</v>
      </c>
      <c r="Q199">
        <f t="shared" si="91"/>
        <v>0.008774238033331605</v>
      </c>
      <c r="R199">
        <f t="shared" si="92"/>
        <v>0.0013640539273697921</v>
      </c>
      <c r="S199">
        <f t="shared" si="93"/>
        <v>0</v>
      </c>
      <c r="T199">
        <f t="shared" si="94"/>
        <v>0</v>
      </c>
      <c r="U199">
        <f t="shared" si="95"/>
        <v>0</v>
      </c>
      <c r="V199">
        <f t="shared" si="96"/>
        <v>0</v>
      </c>
      <c r="W199">
        <f t="shared" si="97"/>
        <v>0</v>
      </c>
      <c r="X199">
        <f t="shared" si="98"/>
        <v>0</v>
      </c>
      <c r="Y199">
        <f t="shared" si="99"/>
        <v>0</v>
      </c>
      <c r="Z199">
        <f aca="true" t="shared" si="103" ref="Z199:Z206">SUM(B199:Y199)</f>
        <v>1.0316604735583044</v>
      </c>
    </row>
    <row r="200" spans="1:26" ht="13.5">
      <c r="A200">
        <f t="shared" si="80"/>
        <v>9.650000000000002</v>
      </c>
      <c r="B200">
        <f aca="true" t="shared" si="104" ref="B200:B206">F199*F$4+B199</f>
        <v>0.031657499818007806</v>
      </c>
      <c r="C200">
        <v>0.021552951321336448</v>
      </c>
      <c r="D200">
        <v>0.010468956242133013</v>
      </c>
      <c r="F200">
        <f aca="true" t="shared" si="105" ref="F200:F206">B199*B$3+G199*G$4+F199*(1-F$3-F$4)</f>
        <v>0.02650955801795777</v>
      </c>
      <c r="G200">
        <f t="shared" si="81"/>
        <v>0.042831222836019714</v>
      </c>
      <c r="H200">
        <f t="shared" si="82"/>
        <v>0.06526611957439066</v>
      </c>
      <c r="I200">
        <f t="shared" si="83"/>
        <v>0.09253058832108667</v>
      </c>
      <c r="J200">
        <f t="shared" si="84"/>
        <v>0.12031955762559314</v>
      </c>
      <c r="K200">
        <f t="shared" si="85"/>
        <v>0.1412452080455668</v>
      </c>
      <c r="L200">
        <f t="shared" si="86"/>
        <v>0.1469587361296807</v>
      </c>
      <c r="M200">
        <f t="shared" si="87"/>
        <v>0.13247282195054122</v>
      </c>
      <c r="N200">
        <f t="shared" si="88"/>
        <v>0.1004159569453763</v>
      </c>
      <c r="O200">
        <f t="shared" si="89"/>
        <v>0.06136345628661975</v>
      </c>
      <c r="P200">
        <f t="shared" si="90"/>
        <v>0.028310500531924424</v>
      </c>
      <c r="Q200">
        <f t="shared" si="91"/>
        <v>0.00875748336470901</v>
      </c>
      <c r="R200">
        <f t="shared" si="92"/>
        <v>0.0013612905525326308</v>
      </c>
      <c r="S200">
        <f t="shared" si="93"/>
        <v>0</v>
      </c>
      <c r="T200">
        <f t="shared" si="94"/>
        <v>0</v>
      </c>
      <c r="U200">
        <f t="shared" si="95"/>
        <v>0</v>
      </c>
      <c r="V200">
        <f t="shared" si="96"/>
        <v>0</v>
      </c>
      <c r="W200">
        <f t="shared" si="97"/>
        <v>0</v>
      </c>
      <c r="X200">
        <f t="shared" si="98"/>
        <v>0</v>
      </c>
      <c r="Y200">
        <f t="shared" si="99"/>
        <v>0</v>
      </c>
      <c r="Z200">
        <f t="shared" si="103"/>
        <v>1.0320219075634762</v>
      </c>
    </row>
    <row r="201" spans="1:26" ht="13.5">
      <c r="A201">
        <f aca="true" t="shared" si="106" ref="A201:A206">A200+I$2</f>
        <v>9.700000000000003</v>
      </c>
      <c r="B201">
        <f t="shared" si="104"/>
        <v>0.03205514318827717</v>
      </c>
      <c r="C201">
        <v>0.021792596771708268</v>
      </c>
      <c r="D201">
        <v>0.010591748705478476</v>
      </c>
      <c r="F201">
        <f t="shared" si="105"/>
        <v>0.02660156459223026</v>
      </c>
      <c r="G201">
        <f t="shared" si="81"/>
        <v>0.042922831016344344</v>
      </c>
      <c r="H201">
        <f t="shared" si="82"/>
        <v>0.06534173778071006</v>
      </c>
      <c r="I201">
        <f t="shared" si="83"/>
        <v>0.09256992586292247</v>
      </c>
      <c r="J201">
        <f t="shared" si="84"/>
        <v>0.12030345671411315</v>
      </c>
      <c r="K201">
        <f t="shared" si="85"/>
        <v>0.14116501553285707</v>
      </c>
      <c r="L201">
        <f t="shared" si="86"/>
        <v>0.14682488702129723</v>
      </c>
      <c r="M201">
        <f t="shared" si="87"/>
        <v>0.1323156226026644</v>
      </c>
      <c r="N201">
        <f t="shared" si="88"/>
        <v>0.10027416727071373</v>
      </c>
      <c r="O201">
        <f t="shared" si="89"/>
        <v>0.06126534733498171</v>
      </c>
      <c r="P201">
        <f t="shared" si="90"/>
        <v>0.02826079664204515</v>
      </c>
      <c r="Q201">
        <f t="shared" si="91"/>
        <v>0.008740941045119825</v>
      </c>
      <c r="R201">
        <f t="shared" si="92"/>
        <v>0.0013585633957300378</v>
      </c>
      <c r="S201">
        <f t="shared" si="93"/>
        <v>0</v>
      </c>
      <c r="T201">
        <f t="shared" si="94"/>
        <v>0</v>
      </c>
      <c r="U201">
        <f t="shared" si="95"/>
        <v>0</v>
      </c>
      <c r="V201">
        <f t="shared" si="96"/>
        <v>0</v>
      </c>
      <c r="W201">
        <f t="shared" si="97"/>
        <v>0</v>
      </c>
      <c r="X201">
        <f t="shared" si="98"/>
        <v>0</v>
      </c>
      <c r="Y201">
        <f t="shared" si="99"/>
        <v>0</v>
      </c>
      <c r="Z201">
        <f t="shared" si="103"/>
        <v>1.0323843454771933</v>
      </c>
    </row>
    <row r="202" spans="1:26" ht="13.5">
      <c r="A202">
        <f t="shared" si="106"/>
        <v>9.750000000000004</v>
      </c>
      <c r="B202">
        <f t="shared" si="104"/>
        <v>0.032454166657160624</v>
      </c>
      <c r="C202">
        <v>0.022032861230007462</v>
      </c>
      <c r="D202">
        <v>0.010714911009876192</v>
      </c>
      <c r="F202">
        <f t="shared" si="105"/>
        <v>0.026692179116070226</v>
      </c>
      <c r="G202">
        <f t="shared" si="81"/>
        <v>0.043012815517853936</v>
      </c>
      <c r="H202">
        <f t="shared" si="82"/>
        <v>0.06541568050469915</v>
      </c>
      <c r="I202">
        <f t="shared" si="83"/>
        <v>0.09260782657059585</v>
      </c>
      <c r="J202">
        <f t="shared" si="84"/>
        <v>0.1202864965147635</v>
      </c>
      <c r="K202">
        <f t="shared" si="85"/>
        <v>0.14108479631259746</v>
      </c>
      <c r="L202">
        <f t="shared" si="86"/>
        <v>0.14669186209009455</v>
      </c>
      <c r="M202">
        <f t="shared" si="87"/>
        <v>0.13215981134886082</v>
      </c>
      <c r="N202">
        <f t="shared" si="88"/>
        <v>0.10013384399531684</v>
      </c>
      <c r="O202">
        <f t="shared" si="89"/>
        <v>0.06116835068491251</v>
      </c>
      <c r="P202">
        <f t="shared" si="90"/>
        <v>0.028211691819040412</v>
      </c>
      <c r="Q202">
        <f t="shared" si="91"/>
        <v>0.008724607103124503</v>
      </c>
      <c r="R202">
        <f t="shared" si="92"/>
        <v>0.001355871764916275</v>
      </c>
      <c r="S202">
        <f t="shared" si="93"/>
        <v>0</v>
      </c>
      <c r="T202">
        <f t="shared" si="94"/>
        <v>0</v>
      </c>
      <c r="U202">
        <f t="shared" si="95"/>
        <v>0</v>
      </c>
      <c r="V202">
        <f t="shared" si="96"/>
        <v>0</v>
      </c>
      <c r="W202">
        <f t="shared" si="97"/>
        <v>0</v>
      </c>
      <c r="X202">
        <f t="shared" si="98"/>
        <v>0</v>
      </c>
      <c r="Y202">
        <f t="shared" si="99"/>
        <v>0</v>
      </c>
      <c r="Z202">
        <f t="shared" si="103"/>
        <v>1.0327477722398903</v>
      </c>
    </row>
    <row r="203" spans="1:26" ht="13.5">
      <c r="A203">
        <f t="shared" si="106"/>
        <v>9.800000000000004</v>
      </c>
      <c r="B203">
        <f t="shared" si="104"/>
        <v>0.032854549343901675</v>
      </c>
      <c r="C203">
        <v>0.022273735133330808</v>
      </c>
      <c r="D203">
        <v>0.010838437840633049</v>
      </c>
      <c r="F203">
        <f t="shared" si="105"/>
        <v>0.026781415521382683</v>
      </c>
      <c r="G203">
        <f t="shared" si="81"/>
        <v>0.04310119719502992</v>
      </c>
      <c r="H203">
        <f t="shared" si="82"/>
        <v>0.06548797329185296</v>
      </c>
      <c r="I203">
        <f t="shared" si="83"/>
        <v>0.09264431586146618</v>
      </c>
      <c r="J203">
        <f t="shared" si="84"/>
        <v>0.12026869568416729</v>
      </c>
      <c r="K203">
        <f t="shared" si="85"/>
        <v>0.14100455620257724</v>
      </c>
      <c r="L203">
        <f t="shared" si="86"/>
        <v>0.14655965202586074</v>
      </c>
      <c r="M203">
        <f t="shared" si="87"/>
        <v>0.13200536731093915</v>
      </c>
      <c r="N203">
        <f t="shared" si="88"/>
        <v>0.09999496283399352</v>
      </c>
      <c r="O203">
        <f t="shared" si="89"/>
        <v>0.06107244689052739</v>
      </c>
      <c r="P203">
        <f t="shared" si="90"/>
        <v>0.028163175198782368</v>
      </c>
      <c r="Q203">
        <f t="shared" si="91"/>
        <v>0.008708477655674254</v>
      </c>
      <c r="R203">
        <f t="shared" si="92"/>
        <v>0.0013532149838513365</v>
      </c>
      <c r="S203">
        <f t="shared" si="93"/>
        <v>0</v>
      </c>
      <c r="T203">
        <f t="shared" si="94"/>
        <v>0</v>
      </c>
      <c r="U203">
        <f t="shared" si="95"/>
        <v>0</v>
      </c>
      <c r="V203">
        <f t="shared" si="96"/>
        <v>0</v>
      </c>
      <c r="W203">
        <f t="shared" si="97"/>
        <v>0</v>
      </c>
      <c r="X203">
        <f t="shared" si="98"/>
        <v>0</v>
      </c>
      <c r="Y203">
        <f t="shared" si="99"/>
        <v>0</v>
      </c>
      <c r="Z203">
        <f t="shared" si="103"/>
        <v>1.0331121729739705</v>
      </c>
    </row>
    <row r="204" spans="1:26" ht="13.5">
      <c r="A204">
        <f t="shared" si="106"/>
        <v>9.850000000000005</v>
      </c>
      <c r="B204">
        <f t="shared" si="104"/>
        <v>0.03325627057672242</v>
      </c>
      <c r="C204">
        <v>0.022515209036968447</v>
      </c>
      <c r="D204">
        <v>0.010962323945435773</v>
      </c>
      <c r="F204">
        <f t="shared" si="105"/>
        <v>0.02686928773877136</v>
      </c>
      <c r="G204">
        <f t="shared" si="81"/>
        <v>0.043187996697227234</v>
      </c>
      <c r="H204">
        <f t="shared" si="82"/>
        <v>0.06555864129424523</v>
      </c>
      <c r="I204">
        <f t="shared" si="83"/>
        <v>0.09267941865544778</v>
      </c>
      <c r="J204">
        <f t="shared" si="84"/>
        <v>0.12025007242520191</v>
      </c>
      <c r="K204">
        <f t="shared" si="85"/>
        <v>0.14092430077420678</v>
      </c>
      <c r="L204">
        <f t="shared" si="86"/>
        <v>0.14642824757901332</v>
      </c>
      <c r="M204">
        <f t="shared" si="87"/>
        <v>0.13185226994783705</v>
      </c>
      <c r="N204">
        <f t="shared" si="88"/>
        <v>0.099857499961018</v>
      </c>
      <c r="O204">
        <f t="shared" si="89"/>
        <v>0.06097761690301724</v>
      </c>
      <c r="P204">
        <f t="shared" si="90"/>
        <v>0.028115236149861163</v>
      </c>
      <c r="Q204">
        <f t="shared" si="91"/>
        <v>0.008692548905766703</v>
      </c>
      <c r="R204">
        <f t="shared" si="92"/>
        <v>0.0013505923916705535</v>
      </c>
      <c r="S204">
        <f t="shared" si="93"/>
        <v>0</v>
      </c>
      <c r="T204">
        <f t="shared" si="94"/>
        <v>0</v>
      </c>
      <c r="U204">
        <f t="shared" si="95"/>
        <v>0</v>
      </c>
      <c r="V204">
        <f t="shared" si="96"/>
        <v>0</v>
      </c>
      <c r="W204">
        <f t="shared" si="97"/>
        <v>0</v>
      </c>
      <c r="X204">
        <f t="shared" si="98"/>
        <v>0</v>
      </c>
      <c r="Y204">
        <f t="shared" si="99"/>
        <v>0</v>
      </c>
      <c r="Z204">
        <f t="shared" si="103"/>
        <v>1.033477532982411</v>
      </c>
    </row>
    <row r="205" spans="1:26" ht="13.5">
      <c r="A205">
        <f t="shared" si="106"/>
        <v>9.900000000000006</v>
      </c>
      <c r="B205">
        <f t="shared" si="104"/>
        <v>0.03365930989280399</v>
      </c>
      <c r="C205">
        <v>0.022757273613381743</v>
      </c>
      <c r="D205">
        <v>0.011086564133955281</v>
      </c>
      <c r="F205">
        <f t="shared" si="105"/>
        <v>0.026955809691443466</v>
      </c>
      <c r="G205">
        <f t="shared" si="81"/>
        <v>0.04327323446836709</v>
      </c>
      <c r="H205">
        <f t="shared" si="82"/>
        <v>0.06562770927661016</v>
      </c>
      <c r="I205">
        <f t="shared" si="83"/>
        <v>0.09271315938608915</v>
      </c>
      <c r="J205">
        <f t="shared" si="84"/>
        <v>0.12023064449946048</v>
      </c>
      <c r="K205">
        <f t="shared" si="85"/>
        <v>0.14084403536155307</v>
      </c>
      <c r="L205">
        <f t="shared" si="86"/>
        <v>0.1462976395624527</v>
      </c>
      <c r="M205">
        <f t="shared" si="87"/>
        <v>0.13170049904984674</v>
      </c>
      <c r="N205">
        <f t="shared" si="88"/>
        <v>0.09972143200002526</v>
      </c>
      <c r="O205">
        <f t="shared" si="89"/>
        <v>0.06088384206105708</v>
      </c>
      <c r="P205">
        <f t="shared" si="90"/>
        <v>0.028067864267656006</v>
      </c>
      <c r="Q205">
        <f t="shared" si="91"/>
        <v>0.008676817140173817</v>
      </c>
      <c r="R205">
        <f t="shared" si="92"/>
        <v>0.0013480033424677967</v>
      </c>
      <c r="S205">
        <f t="shared" si="93"/>
        <v>0</v>
      </c>
      <c r="T205">
        <f t="shared" si="94"/>
        <v>0</v>
      </c>
      <c r="U205">
        <f t="shared" si="95"/>
        <v>0</v>
      </c>
      <c r="V205">
        <f t="shared" si="96"/>
        <v>0</v>
      </c>
      <c r="W205">
        <f t="shared" si="97"/>
        <v>0</v>
      </c>
      <c r="X205">
        <f t="shared" si="98"/>
        <v>0</v>
      </c>
      <c r="Y205">
        <f t="shared" si="99"/>
        <v>0</v>
      </c>
      <c r="Z205">
        <f t="shared" si="103"/>
        <v>1.0338438377473438</v>
      </c>
    </row>
    <row r="206" spans="1:26" ht="13.5">
      <c r="A206">
        <f t="shared" si="106"/>
        <v>9.950000000000006</v>
      </c>
      <c r="B206">
        <f t="shared" si="104"/>
        <v>0.03406364703817564</v>
      </c>
      <c r="C206">
        <v>0.022999919651172596</v>
      </c>
      <c r="D206">
        <v>0.011211153277439885</v>
      </c>
      <c r="F206">
        <f t="shared" si="105"/>
        <v>0.027040995289379522</v>
      </c>
      <c r="G206">
        <f t="shared" si="81"/>
        <v>0.04335693074674664</v>
      </c>
      <c r="H206">
        <f t="shared" si="82"/>
        <v>0.06569520162234248</v>
      </c>
      <c r="I206">
        <f t="shared" si="83"/>
        <v>0.0927455620113811</v>
      </c>
      <c r="J206">
        <f t="shared" si="84"/>
        <v>0.12021042923934269</v>
      </c>
      <c r="K206">
        <f t="shared" si="85"/>
        <v>0.1407637650700538</v>
      </c>
      <c r="L206">
        <f t="shared" si="86"/>
        <v>0.14616781885328234</v>
      </c>
      <c r="M206">
        <f t="shared" si="87"/>
        <v>0.1315500347329414</v>
      </c>
      <c r="N206">
        <f t="shared" si="88"/>
        <v>0.09958673601416282</v>
      </c>
      <c r="O206">
        <f t="shared" si="89"/>
        <v>0.060791104081484755</v>
      </c>
      <c r="P206">
        <f t="shared" si="90"/>
        <v>0.028021049368582254</v>
      </c>
      <c r="Q206">
        <f t="shared" si="91"/>
        <v>0.008661278727239615</v>
      </c>
      <c r="R206">
        <f t="shared" si="92"/>
        <v>0.0013454472048917906</v>
      </c>
      <c r="S206">
        <f t="shared" si="93"/>
        <v>0</v>
      </c>
      <c r="T206">
        <f t="shared" si="94"/>
        <v>0</v>
      </c>
      <c r="U206">
        <f t="shared" si="95"/>
        <v>0</v>
      </c>
      <c r="V206">
        <f t="shared" si="96"/>
        <v>0</v>
      </c>
      <c r="W206">
        <f t="shared" si="97"/>
        <v>0</v>
      </c>
      <c r="X206">
        <f t="shared" si="98"/>
        <v>0</v>
      </c>
      <c r="Y206">
        <f t="shared" si="99"/>
        <v>0</v>
      </c>
      <c r="Z206">
        <f t="shared" si="103"/>
        <v>1.0342110729286194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K125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30" sqref="C30"/>
    </sheetView>
  </sheetViews>
  <sheetFormatPr defaultColWidth="9.00390625" defaultRowHeight="13.5"/>
  <cols>
    <col min="1" max="9" width="6.625" style="0" customWidth="1"/>
    <col min="10" max="10" width="11.50390625" style="0" customWidth="1"/>
    <col min="11" max="16384" width="6.625" style="0" customWidth="1"/>
  </cols>
  <sheetData>
    <row r="1" spans="1:9" ht="13.5">
      <c r="A1" t="s">
        <v>3</v>
      </c>
      <c r="B1">
        <v>0.1</v>
      </c>
      <c r="E1" t="s">
        <v>4</v>
      </c>
      <c r="F1">
        <v>25</v>
      </c>
      <c r="G1">
        <v>20</v>
      </c>
      <c r="H1">
        <v>26</v>
      </c>
      <c r="I1">
        <v>0</v>
      </c>
    </row>
    <row r="2" spans="1:11" ht="13.5">
      <c r="A2" t="s">
        <v>5</v>
      </c>
      <c r="B2">
        <v>1000</v>
      </c>
      <c r="D2" t="s">
        <v>6</v>
      </c>
      <c r="E2">
        <v>4</v>
      </c>
      <c r="F2">
        <f>F1</f>
        <v>25</v>
      </c>
      <c r="G2">
        <f>G1</f>
        <v>20</v>
      </c>
      <c r="H2">
        <f>H1</f>
        <v>26</v>
      </c>
      <c r="I2">
        <v>1000</v>
      </c>
      <c r="J2" t="s">
        <v>7</v>
      </c>
      <c r="K2" s="2">
        <v>0.05</v>
      </c>
    </row>
    <row r="3" spans="6:11" ht="13.5">
      <c r="F3">
        <f>F100</f>
        <v>524.2391273307048</v>
      </c>
      <c r="G3">
        <f>G100</f>
        <v>723.6067988813284</v>
      </c>
      <c r="H3" t="e">
        <f>H100</f>
        <v>#NUM!</v>
      </c>
      <c r="J3" t="s">
        <v>8</v>
      </c>
      <c r="K3">
        <v>100</v>
      </c>
    </row>
    <row r="4" spans="1:11" ht="13.5">
      <c r="A4" t="s">
        <v>9</v>
      </c>
      <c r="B4" t="s">
        <v>10</v>
      </c>
      <c r="E4" t="s">
        <v>11</v>
      </c>
      <c r="F4" t="s">
        <v>12</v>
      </c>
      <c r="G4" t="s">
        <v>12</v>
      </c>
      <c r="H4" t="s">
        <v>12</v>
      </c>
      <c r="J4" t="s">
        <v>13</v>
      </c>
      <c r="K4" s="3">
        <f>(1-K2)^K3</f>
        <v>0.005920529220334021</v>
      </c>
    </row>
    <row r="5" spans="1:11" ht="13.5">
      <c r="A5">
        <v>0</v>
      </c>
      <c r="B5">
        <f aca="true" t="shared" si="0" ref="B5:B36">B$1*(1-A5/B$2)*A5</f>
        <v>0</v>
      </c>
      <c r="E5">
        <v>0</v>
      </c>
      <c r="F5">
        <v>1000</v>
      </c>
      <c r="G5">
        <v>1000</v>
      </c>
      <c r="H5">
        <v>1000</v>
      </c>
      <c r="J5" t="s">
        <v>14</v>
      </c>
      <c r="K5">
        <f>1/K2</f>
        <v>20</v>
      </c>
    </row>
    <row r="6" spans="1:8" ht="13.5">
      <c r="A6">
        <f>A5+10</f>
        <v>10</v>
      </c>
      <c r="B6">
        <f t="shared" si="0"/>
        <v>0.99</v>
      </c>
      <c r="E6">
        <f>E5+E$2</f>
        <v>4</v>
      </c>
      <c r="F6">
        <f aca="true" t="shared" si="1" ref="F6:F37">F5+($B$1*(1-F5/$B$2)*F5-F$1)*$E$2</f>
        <v>900</v>
      </c>
      <c r="G6">
        <f aca="true" t="shared" si="2" ref="G6:G37">G5+($B$1*(1-G5/$B$2)*G5-G$1)*$E$2</f>
        <v>920</v>
      </c>
      <c r="H6">
        <f aca="true" t="shared" si="3" ref="H6:H37">H5+($B$1*(1-H5/$B$2)*H5-H$1)*$E$2</f>
        <v>896</v>
      </c>
    </row>
    <row r="7" spans="1:8" ht="13.5">
      <c r="A7">
        <f aca="true" t="shared" si="4" ref="A7:A62">A6+10</f>
        <v>20</v>
      </c>
      <c r="B7">
        <f t="shared" si="0"/>
        <v>1.96</v>
      </c>
      <c r="E7">
        <f aca="true" t="shared" si="5" ref="E7:E70">E6+E$2</f>
        <v>8</v>
      </c>
      <c r="F7">
        <f t="shared" si="1"/>
        <v>836</v>
      </c>
      <c r="G7">
        <f t="shared" si="2"/>
        <v>869.4399999999999</v>
      </c>
      <c r="H7">
        <f t="shared" si="3"/>
        <v>829.2736</v>
      </c>
    </row>
    <row r="8" spans="1:8" ht="13.5">
      <c r="A8">
        <f t="shared" si="4"/>
        <v>30</v>
      </c>
      <c r="B8">
        <f t="shared" si="0"/>
        <v>2.91</v>
      </c>
      <c r="E8">
        <f t="shared" si="5"/>
        <v>12</v>
      </c>
      <c r="F8">
        <f t="shared" si="1"/>
        <v>790.8416</v>
      </c>
      <c r="G8">
        <f t="shared" si="2"/>
        <v>834.8456345599999</v>
      </c>
      <c r="H8">
        <f t="shared" si="3"/>
        <v>781.905158537216</v>
      </c>
    </row>
    <row r="9" spans="1:8" ht="13.5">
      <c r="A9">
        <f t="shared" si="4"/>
        <v>40</v>
      </c>
      <c r="B9">
        <f t="shared" si="0"/>
        <v>3.84</v>
      </c>
      <c r="E9">
        <f t="shared" si="5"/>
        <v>16</v>
      </c>
      <c r="F9">
        <f t="shared" si="1"/>
        <v>757.006065483776</v>
      </c>
      <c r="G9">
        <f t="shared" si="2"/>
        <v>809.9969949664443</v>
      </c>
      <c r="H9">
        <f t="shared" si="3"/>
        <v>746.1169511732588</v>
      </c>
    </row>
    <row r="10" spans="1:8" ht="13.5">
      <c r="A10">
        <f t="shared" si="4"/>
        <v>50</v>
      </c>
      <c r="B10">
        <f t="shared" si="0"/>
        <v>4.75</v>
      </c>
      <c r="E10">
        <f t="shared" si="5"/>
        <v>20</v>
      </c>
      <c r="F10">
        <f t="shared" si="1"/>
        <v>730.5852184055956</v>
      </c>
      <c r="G10">
        <f t="shared" si="2"/>
        <v>791.557740211154</v>
      </c>
      <c r="H10">
        <f t="shared" si="3"/>
        <v>717.8875297113307</v>
      </c>
    </row>
    <row r="11" spans="1:8" ht="13.5">
      <c r="A11">
        <f t="shared" si="4"/>
        <v>60</v>
      </c>
      <c r="B11">
        <f t="shared" si="0"/>
        <v>5.64</v>
      </c>
      <c r="E11">
        <f t="shared" si="5"/>
        <v>24</v>
      </c>
      <c r="F11">
        <f t="shared" si="1"/>
        <v>709.3174012267331</v>
      </c>
      <c r="G11">
        <f t="shared" si="2"/>
        <v>777.5553738603401</v>
      </c>
      <c r="H11">
        <f t="shared" si="3"/>
        <v>694.8975394698483</v>
      </c>
    </row>
    <row r="12" spans="1:8" ht="13.5">
      <c r="A12">
        <f t="shared" si="4"/>
        <v>70</v>
      </c>
      <c r="B12">
        <f t="shared" si="0"/>
        <v>6.51</v>
      </c>
      <c r="E12">
        <f t="shared" si="5"/>
        <v>28</v>
      </c>
      <c r="F12">
        <f t="shared" si="1"/>
        <v>691.7918914442079</v>
      </c>
      <c r="G12">
        <f t="shared" si="2"/>
        <v>766.7405796368388</v>
      </c>
      <c r="H12">
        <f t="shared" si="3"/>
        <v>675.7035191132878</v>
      </c>
    </row>
    <row r="13" spans="1:8" ht="13.5">
      <c r="A13">
        <f t="shared" si="4"/>
        <v>80</v>
      </c>
      <c r="B13">
        <f t="shared" si="0"/>
        <v>7.360000000000001</v>
      </c>
      <c r="E13">
        <f t="shared" si="5"/>
        <v>32</v>
      </c>
      <c r="F13">
        <f t="shared" si="1"/>
        <v>677.0782395947092</v>
      </c>
      <c r="G13">
        <f t="shared" si="2"/>
        <v>758.2803649068401</v>
      </c>
      <c r="H13">
        <f t="shared" si="3"/>
        <v>659.3548284617705</v>
      </c>
    </row>
    <row r="14" spans="1:8" ht="13.5">
      <c r="A14">
        <f t="shared" si="4"/>
        <v>90</v>
      </c>
      <c r="B14">
        <f t="shared" si="0"/>
        <v>8.190000000000001</v>
      </c>
      <c r="E14">
        <f t="shared" si="5"/>
        <v>36</v>
      </c>
      <c r="F14">
        <f t="shared" si="1"/>
        <v>664.5355584195247</v>
      </c>
      <c r="G14">
        <f t="shared" si="2"/>
        <v>751.5968661482759</v>
      </c>
      <c r="H14">
        <f t="shared" si="3"/>
        <v>645.1972439201384</v>
      </c>
    </row>
    <row r="15" spans="1:8" ht="13.5">
      <c r="A15">
        <f t="shared" si="4"/>
        <v>100</v>
      </c>
      <c r="B15">
        <f t="shared" si="0"/>
        <v>9.000000000000002</v>
      </c>
      <c r="E15">
        <f t="shared" si="5"/>
        <v>40</v>
      </c>
      <c r="F15">
        <f t="shared" si="1"/>
        <v>653.7067784257548</v>
      </c>
      <c r="G15">
        <f t="shared" si="2"/>
        <v>746.2764729260225</v>
      </c>
      <c r="H15">
        <f t="shared" si="3"/>
        <v>632.7643480633367</v>
      </c>
    </row>
    <row r="16" spans="1:8" ht="13.5">
      <c r="A16">
        <f t="shared" si="4"/>
        <v>110</v>
      </c>
      <c r="B16">
        <f t="shared" si="0"/>
        <v>9.790000000000001</v>
      </c>
      <c r="E16">
        <f t="shared" si="5"/>
        <v>44</v>
      </c>
      <c r="F16">
        <f t="shared" si="1"/>
        <v>644.2564689321453</v>
      </c>
      <c r="G16">
        <f t="shared" si="2"/>
        <v>742.0156324792697</v>
      </c>
      <c r="H16">
        <f t="shared" si="3"/>
        <v>621.7137992166636</v>
      </c>
    </row>
    <row r="17" spans="1:8" ht="13.5">
      <c r="A17">
        <f t="shared" si="4"/>
        <v>120</v>
      </c>
      <c r="B17">
        <f t="shared" si="0"/>
        <v>10.56</v>
      </c>
      <c r="E17">
        <f t="shared" si="5"/>
        <v>48</v>
      </c>
      <c r="F17">
        <f t="shared" si="1"/>
        <v>635.9324974006369</v>
      </c>
      <c r="G17">
        <f t="shared" si="2"/>
        <v>738.5870059335333</v>
      </c>
      <c r="H17">
        <f t="shared" si="3"/>
        <v>611.7880996487619</v>
      </c>
    </row>
    <row r="18" spans="1:8" ht="13.5">
      <c r="A18">
        <f t="shared" si="4"/>
        <v>130</v>
      </c>
      <c r="B18">
        <f t="shared" si="0"/>
        <v>11.31</v>
      </c>
      <c r="E18">
        <f t="shared" si="5"/>
        <v>52</v>
      </c>
      <c r="F18">
        <f t="shared" si="1"/>
        <v>628.5414398608073</v>
      </c>
      <c r="G18">
        <f t="shared" si="2"/>
        <v>735.8175021734022</v>
      </c>
      <c r="H18">
        <f t="shared" si="3"/>
        <v>602.7894679595292</v>
      </c>
    </row>
    <row r="19" spans="1:8" ht="13.5">
      <c r="A19">
        <f t="shared" si="4"/>
        <v>140</v>
      </c>
      <c r="B19">
        <f t="shared" si="0"/>
        <v>12.040000000000001</v>
      </c>
      <c r="E19">
        <f t="shared" si="5"/>
        <v>56</v>
      </c>
      <c r="F19">
        <f t="shared" si="1"/>
        <v>621.9322791562115</v>
      </c>
      <c r="G19">
        <f t="shared" si="2"/>
        <v>733.5735444408812</v>
      </c>
      <c r="H19">
        <f t="shared" si="3"/>
        <v>594.563198070168</v>
      </c>
    </row>
    <row r="20" spans="1:8" ht="13.5">
      <c r="A20">
        <f t="shared" si="4"/>
        <v>150</v>
      </c>
      <c r="B20">
        <f t="shared" si="0"/>
        <v>12.750000000000002</v>
      </c>
      <c r="E20">
        <f t="shared" si="5"/>
        <v>60</v>
      </c>
      <c r="F20">
        <f t="shared" si="1"/>
        <v>615.9852868761202</v>
      </c>
      <c r="G20">
        <f t="shared" si="2"/>
        <v>731.7509041758107</v>
      </c>
      <c r="H20">
        <f t="shared" si="3"/>
        <v>586.9863186984649</v>
      </c>
    </row>
    <row r="21" spans="1:8" ht="13.5">
      <c r="A21">
        <f t="shared" si="4"/>
        <v>160</v>
      </c>
      <c r="B21">
        <f t="shared" si="0"/>
        <v>13.440000000000001</v>
      </c>
      <c r="E21">
        <f t="shared" si="5"/>
        <v>64</v>
      </c>
      <c r="F21">
        <f t="shared" si="1"/>
        <v>610.6042521674258</v>
      </c>
      <c r="G21">
        <f t="shared" si="2"/>
        <v>730.2675115412883</v>
      </c>
      <c r="H21">
        <f t="shared" si="3"/>
        <v>579.9596708421805</v>
      </c>
    </row>
    <row r="22" spans="1:8" ht="13.5">
      <c r="A22">
        <f t="shared" si="4"/>
        <v>170</v>
      </c>
      <c r="B22">
        <f t="shared" si="0"/>
        <v>14.110000000000001</v>
      </c>
      <c r="E22">
        <f t="shared" si="5"/>
        <v>68</v>
      </c>
      <c r="F22">
        <f t="shared" si="1"/>
        <v>605.7109319284195</v>
      </c>
      <c r="G22">
        <f t="shared" si="2"/>
        <v>729.0582607927213</v>
      </c>
      <c r="H22">
        <f t="shared" si="3"/>
        <v>573.4022512577045</v>
      </c>
    </row>
    <row r="23" spans="1:8" ht="13.5">
      <c r="A23">
        <f t="shared" si="4"/>
        <v>180</v>
      </c>
      <c r="B23">
        <f t="shared" si="0"/>
        <v>14.760000000000003</v>
      </c>
      <c r="E23">
        <f t="shared" si="5"/>
        <v>72</v>
      </c>
      <c r="F23">
        <f t="shared" si="1"/>
        <v>601.2410114767496</v>
      </c>
      <c r="G23">
        <f t="shared" si="2"/>
        <v>728.0711860577668</v>
      </c>
      <c r="H23">
        <f t="shared" si="3"/>
        <v>567.2470950618249</v>
      </c>
    </row>
    <row r="24" spans="1:8" ht="13.5">
      <c r="A24">
        <f t="shared" si="4"/>
        <v>190</v>
      </c>
      <c r="B24">
        <f t="shared" si="0"/>
        <v>15.390000000000002</v>
      </c>
      <c r="E24">
        <f t="shared" si="5"/>
        <v>76</v>
      </c>
      <c r="F24">
        <f t="shared" si="1"/>
        <v>597.1411145148154</v>
      </c>
      <c r="G24">
        <f t="shared" si="2"/>
        <v>727.2645996938483</v>
      </c>
      <c r="H24">
        <f t="shared" si="3"/>
        <v>561.4382263441232</v>
      </c>
    </row>
    <row r="25" spans="1:8" ht="13.5">
      <c r="A25">
        <f t="shared" si="4"/>
        <v>200</v>
      </c>
      <c r="B25">
        <f t="shared" si="0"/>
        <v>16.000000000000004</v>
      </c>
      <c r="E25">
        <f t="shared" si="5"/>
        <v>80</v>
      </c>
      <c r="F25">
        <f t="shared" si="1"/>
        <v>593.3665560631432</v>
      </c>
      <c r="G25">
        <f t="shared" si="2"/>
        <v>726.6049203842463</v>
      </c>
      <c r="H25">
        <f t="shared" si="3"/>
        <v>555.9283640815986</v>
      </c>
    </row>
    <row r="26" spans="1:8" ht="13.5">
      <c r="A26">
        <f t="shared" si="4"/>
        <v>210</v>
      </c>
      <c r="B26">
        <f t="shared" si="0"/>
        <v>16.590000000000003</v>
      </c>
      <c r="E26">
        <f t="shared" si="5"/>
        <v>84</v>
      </c>
      <c r="F26">
        <f t="shared" si="1"/>
        <v>589.8796305467064</v>
      </c>
      <c r="G26">
        <f t="shared" si="2"/>
        <v>726.065004407306</v>
      </c>
      <c r="H26">
        <f t="shared" si="3"/>
        <v>550.677171318061</v>
      </c>
    </row>
    <row r="27" spans="1:8" ht="13.5">
      <c r="A27">
        <f t="shared" si="4"/>
        <v>220</v>
      </c>
      <c r="B27">
        <f t="shared" si="0"/>
        <v>17.160000000000004</v>
      </c>
      <c r="E27">
        <f t="shared" si="5"/>
        <v>88</v>
      </c>
      <c r="F27">
        <f t="shared" si="1"/>
        <v>586.6482913518214</v>
      </c>
      <c r="G27">
        <f t="shared" si="2"/>
        <v>725.6228499202359</v>
      </c>
      <c r="H27">
        <f t="shared" si="3"/>
        <v>545.649901040941</v>
      </c>
    </row>
    <row r="28" spans="1:8" ht="13.5">
      <c r="A28">
        <f t="shared" si="4"/>
        <v>230</v>
      </c>
      <c r="B28">
        <f t="shared" si="0"/>
        <v>17.710000000000004</v>
      </c>
      <c r="E28">
        <f t="shared" si="5"/>
        <v>92</v>
      </c>
      <c r="F28">
        <f t="shared" si="1"/>
        <v>583.6451207941453</v>
      </c>
      <c r="G28">
        <f t="shared" si="2"/>
        <v>725.2605817577842</v>
      </c>
      <c r="H28">
        <f t="shared" si="3"/>
        <v>540.8163356549219</v>
      </c>
    </row>
    <row r="29" spans="1:8" ht="13.5">
      <c r="A29">
        <f t="shared" si="4"/>
        <v>240</v>
      </c>
      <c r="B29">
        <f t="shared" si="0"/>
        <v>18.240000000000002</v>
      </c>
      <c r="E29">
        <f t="shared" si="5"/>
        <v>96</v>
      </c>
      <c r="F29">
        <f t="shared" si="1"/>
        <v>580.8465183010785</v>
      </c>
      <c r="G29">
        <f t="shared" si="2"/>
        <v>724.963649880242</v>
      </c>
      <c r="H29">
        <f t="shared" si="3"/>
        <v>536.1499463524037</v>
      </c>
    </row>
    <row r="30" spans="1:8" ht="13.5">
      <c r="A30">
        <f t="shared" si="4"/>
        <v>250</v>
      </c>
      <c r="B30">
        <f t="shared" si="0"/>
        <v>18.750000000000004</v>
      </c>
      <c r="E30">
        <f t="shared" si="5"/>
        <v>100</v>
      </c>
      <c r="F30">
        <f t="shared" si="1"/>
        <v>578.2320544925159</v>
      </c>
      <c r="G30">
        <f t="shared" si="2"/>
        <v>724.720192373266</v>
      </c>
      <c r="H30">
        <f t="shared" si="3"/>
        <v>531.627218903891</v>
      </c>
    </row>
    <row r="31" spans="1:8" ht="13.5">
      <c r="A31">
        <f t="shared" si="4"/>
        <v>260</v>
      </c>
      <c r="B31">
        <f t="shared" si="0"/>
        <v>19.24</v>
      </c>
      <c r="E31">
        <f t="shared" si="5"/>
        <v>104</v>
      </c>
      <c r="F31">
        <f t="shared" si="1"/>
        <v>575.7839527524679</v>
      </c>
      <c r="G31">
        <f t="shared" si="2"/>
        <v>724.5205264291549</v>
      </c>
      <c r="H31">
        <f t="shared" si="3"/>
        <v>527.2271065136532</v>
      </c>
    </row>
    <row r="32" spans="1:8" ht="13.5">
      <c r="A32">
        <f t="shared" si="4"/>
        <v>270</v>
      </c>
      <c r="B32">
        <f t="shared" si="0"/>
        <v>19.709999999999997</v>
      </c>
      <c r="E32">
        <f t="shared" si="5"/>
        <v>108</v>
      </c>
      <c r="F32">
        <f t="shared" si="1"/>
        <v>573.4866697545526</v>
      </c>
      <c r="G32">
        <f t="shared" si="2"/>
        <v>724.356739713945</v>
      </c>
      <c r="H32">
        <f t="shared" si="3"/>
        <v>522.9305803820109</v>
      </c>
    </row>
    <row r="33" spans="1:8" ht="13.5">
      <c r="A33">
        <f t="shared" si="4"/>
        <v>280</v>
      </c>
      <c r="B33">
        <f t="shared" si="0"/>
        <v>20.16</v>
      </c>
      <c r="E33">
        <f t="shared" si="5"/>
        <v>112</v>
      </c>
      <c r="F33">
        <f t="shared" si="1"/>
        <v>571.3265535019068</v>
      </c>
      <c r="G33">
        <f t="shared" si="2"/>
        <v>724.2223610519167</v>
      </c>
      <c r="H33">
        <f t="shared" si="3"/>
        <v>518.7202557753486</v>
      </c>
    </row>
    <row r="34" spans="1:8" ht="13.5">
      <c r="A34">
        <f t="shared" si="4"/>
        <v>290</v>
      </c>
      <c r="B34">
        <f t="shared" si="0"/>
        <v>20.59</v>
      </c>
      <c r="E34">
        <f t="shared" si="5"/>
        <v>116</v>
      </c>
      <c r="F34">
        <f t="shared" si="1"/>
        <v>569.2915626081226</v>
      </c>
      <c r="G34">
        <f t="shared" si="2"/>
        <v>724.1120941736383</v>
      </c>
      <c r="H34">
        <f t="shared" si="3"/>
        <v>514.5800765848309</v>
      </c>
    </row>
    <row r="35" spans="1:8" ht="13.5">
      <c r="A35">
        <f t="shared" si="4"/>
        <v>300</v>
      </c>
      <c r="B35">
        <f t="shared" si="0"/>
        <v>20.999999999999996</v>
      </c>
      <c r="E35">
        <f t="shared" si="5"/>
        <v>120</v>
      </c>
      <c r="F35">
        <f t="shared" si="1"/>
        <v>567.3710343486524</v>
      </c>
      <c r="G35">
        <f t="shared" si="2"/>
        <v>724.0216018716808</v>
      </c>
      <c r="H35">
        <f t="shared" si="3"/>
        <v>510.49504513154307</v>
      </c>
    </row>
    <row r="36" spans="1:8" ht="13.5">
      <c r="A36">
        <f t="shared" si="4"/>
        <v>310</v>
      </c>
      <c r="B36">
        <f t="shared" si="0"/>
        <v>21.389999999999997</v>
      </c>
      <c r="E36">
        <f t="shared" si="5"/>
        <v>124</v>
      </c>
      <c r="F36">
        <f t="shared" si="1"/>
        <v>565.5554918409695</v>
      </c>
      <c r="G36">
        <f t="shared" si="2"/>
        <v>723.9473306296193</v>
      </c>
      <c r="H36">
        <f t="shared" si="3"/>
        <v>506.45098674261783</v>
      </c>
    </row>
    <row r="37" spans="1:8" ht="13.5">
      <c r="A37">
        <f t="shared" si="4"/>
        <v>320</v>
      </c>
      <c r="B37">
        <f aca="true" t="shared" si="6" ref="B37:B68">B$1*(1-A37/B$2)*A37</f>
        <v>21.759999999999998</v>
      </c>
      <c r="E37">
        <f t="shared" si="5"/>
        <v>128</v>
      </c>
      <c r="F37">
        <f t="shared" si="1"/>
        <v>563.836482836765</v>
      </c>
      <c r="G37">
        <f t="shared" si="2"/>
        <v>723.8863678711665</v>
      </c>
      <c r="H37">
        <f t="shared" si="3"/>
        <v>502.43434065063644</v>
      </c>
    </row>
    <row r="38" spans="1:8" ht="13.5">
      <c r="A38">
        <f t="shared" si="4"/>
        <v>330</v>
      </c>
      <c r="B38">
        <f t="shared" si="6"/>
        <v>22.109999999999996</v>
      </c>
      <c r="E38">
        <f t="shared" si="5"/>
        <v>132</v>
      </c>
      <c r="F38">
        <f aca="true" t="shared" si="7" ref="F38:F69">F37+($B$1*(1-F37/$B$2)*F37-F$1)*$E$2</f>
        <v>562.2064442203775</v>
      </c>
      <c r="G38">
        <f aca="true" t="shared" si="8" ref="G38:G69">G37+($B$1*(1-G37/$B$2)*G37-G$1)*$E$2</f>
        <v>723.8363255837492</v>
      </c>
      <c r="H38">
        <f aca="true" t="shared" si="9" ref="H38:H69">H37+($B$1*(1-H37/$B$2)*H37-H$1)*$E$2</f>
        <v>498.4319702448751</v>
      </c>
    </row>
    <row r="39" spans="1:8" ht="13.5">
      <c r="A39">
        <f t="shared" si="4"/>
        <v>340</v>
      </c>
      <c r="B39">
        <f t="shared" si="6"/>
        <v>22.439999999999998</v>
      </c>
      <c r="E39">
        <f t="shared" si="5"/>
        <v>136</v>
      </c>
      <c r="F39">
        <f t="shared" si="7"/>
        <v>560.6585875393604</v>
      </c>
      <c r="G39">
        <f t="shared" si="8"/>
        <v>723.7952453234155</v>
      </c>
      <c r="H39">
        <f t="shared" si="9"/>
        <v>494.43098675794994</v>
      </c>
    </row>
    <row r="40" spans="1:8" ht="13.5">
      <c r="A40">
        <f t="shared" si="4"/>
        <v>350</v>
      </c>
      <c r="B40">
        <f t="shared" si="6"/>
        <v>22.75</v>
      </c>
      <c r="E40">
        <f t="shared" si="5"/>
        <v>140</v>
      </c>
      <c r="F40">
        <f t="shared" si="7"/>
        <v>559.1868018424523</v>
      </c>
      <c r="G40">
        <f t="shared" si="8"/>
        <v>723.7615205916684</v>
      </c>
      <c r="H40">
        <f t="shared" si="9"/>
        <v>490.4185811945539</v>
      </c>
    </row>
    <row r="41" spans="1:8" ht="13.5">
      <c r="A41">
        <f t="shared" si="4"/>
        <v>360</v>
      </c>
      <c r="B41">
        <f t="shared" si="6"/>
        <v>23.04</v>
      </c>
      <c r="E41">
        <f t="shared" si="5"/>
        <v>144</v>
      </c>
      <c r="F41">
        <f t="shared" si="7"/>
        <v>557.7855708375172</v>
      </c>
      <c r="G41">
        <f t="shared" si="8"/>
        <v>723.7338333526701</v>
      </c>
      <c r="H41">
        <f t="shared" si="9"/>
        <v>486.38185976002376</v>
      </c>
    </row>
    <row r="42" spans="1:8" ht="13.5">
      <c r="A42">
        <f t="shared" si="4"/>
        <v>370</v>
      </c>
      <c r="B42">
        <f t="shared" si="6"/>
        <v>23.31</v>
      </c>
      <c r="E42">
        <f t="shared" si="5"/>
        <v>148</v>
      </c>
      <c r="F42">
        <f t="shared" si="7"/>
        <v>556.4499019587101</v>
      </c>
      <c r="G42">
        <f t="shared" si="8"/>
        <v>723.711102077998</v>
      </c>
      <c r="H42">
        <f t="shared" si="9"/>
        <v>482.30767826258545</v>
      </c>
    </row>
    <row r="43" spans="1:8" ht="13.5">
      <c r="A43">
        <f t="shared" si="4"/>
        <v>380</v>
      </c>
      <c r="B43">
        <f t="shared" si="6"/>
        <v>23.56</v>
      </c>
      <c r="E43">
        <f t="shared" si="5"/>
        <v>152</v>
      </c>
      <c r="F43">
        <f t="shared" si="7"/>
        <v>555.175265386251</v>
      </c>
      <c r="G43">
        <f t="shared" si="8"/>
        <v>723.692439200817</v>
      </c>
      <c r="H43">
        <f t="shared" si="9"/>
        <v>478.18247096320135</v>
      </c>
    </row>
    <row r="44" spans="1:8" ht="13.5">
      <c r="A44">
        <f t="shared" si="4"/>
        <v>390</v>
      </c>
      <c r="B44">
        <f t="shared" si="6"/>
        <v>23.79</v>
      </c>
      <c r="E44">
        <f t="shared" si="5"/>
        <v>156</v>
      </c>
      <c r="F44">
        <f t="shared" si="7"/>
        <v>553.9575414220737</v>
      </c>
      <c r="G44">
        <f t="shared" si="8"/>
        <v>723.6771162585726</v>
      </c>
      <c r="H44">
        <f t="shared" si="9"/>
        <v>473.99206913389276</v>
      </c>
    </row>
    <row r="45" spans="1:8" ht="13.5">
      <c r="A45">
        <f t="shared" si="4"/>
        <v>400</v>
      </c>
      <c r="B45">
        <f t="shared" si="6"/>
        <v>24</v>
      </c>
      <c r="E45">
        <f t="shared" si="5"/>
        <v>160</v>
      </c>
      <c r="F45">
        <f t="shared" si="7"/>
        <v>552.7929749115478</v>
      </c>
      <c r="G45">
        <f t="shared" si="8"/>
        <v>723.6645353234723</v>
      </c>
      <c r="H45">
        <f t="shared" si="9"/>
        <v>469.7215041467183</v>
      </c>
    </row>
    <row r="46" spans="1:8" ht="13.5">
      <c r="A46">
        <f t="shared" si="4"/>
        <v>410</v>
      </c>
      <c r="B46">
        <f t="shared" si="6"/>
        <v>24.190000000000005</v>
      </c>
      <c r="E46">
        <f t="shared" si="5"/>
        <v>164</v>
      </c>
      <c r="F46">
        <f t="shared" si="7"/>
        <v>551.6781356315433</v>
      </c>
      <c r="G46">
        <f t="shared" si="8"/>
        <v>723.6542055788864</v>
      </c>
      <c r="H46">
        <f t="shared" si="9"/>
        <v>465.35478922226343</v>
      </c>
    </row>
    <row r="47" spans="1:8" ht="13.5">
      <c r="A47">
        <f t="shared" si="4"/>
        <v>420</v>
      </c>
      <c r="B47">
        <f t="shared" si="6"/>
        <v>24.360000000000003</v>
      </c>
      <c r="E47">
        <f t="shared" si="5"/>
        <v>168</v>
      </c>
      <c r="F47">
        <f t="shared" si="7"/>
        <v>550.6098837506024</v>
      </c>
      <c r="G47">
        <f t="shared" si="8"/>
        <v>723.6457241096373</v>
      </c>
      <c r="H47">
        <f t="shared" si="9"/>
        <v>460.8746729703299</v>
      </c>
    </row>
    <row r="48" spans="1:8" ht="13.5">
      <c r="A48">
        <f t="shared" si="4"/>
        <v>430</v>
      </c>
      <c r="B48">
        <f t="shared" si="6"/>
        <v>24.510000000000005</v>
      </c>
      <c r="E48">
        <f t="shared" si="5"/>
        <v>172</v>
      </c>
      <c r="F48">
        <f t="shared" si="7"/>
        <v>549.5853396173027</v>
      </c>
      <c r="G48">
        <f t="shared" si="8"/>
        <v>723.6387601446277</v>
      </c>
      <c r="H48">
        <f t="shared" si="9"/>
        <v>456.2623564842585</v>
      </c>
    </row>
    <row r="49" spans="1:8" ht="13.5">
      <c r="A49">
        <f t="shared" si="4"/>
        <v>440</v>
      </c>
      <c r="B49">
        <f t="shared" si="6"/>
        <v>24.640000000000004</v>
      </c>
      <c r="E49">
        <f t="shared" si="5"/>
        <v>176</v>
      </c>
      <c r="F49">
        <f t="shared" si="7"/>
        <v>548.6018572553173</v>
      </c>
      <c r="G49">
        <f t="shared" si="8"/>
        <v>723.6330421290171</v>
      </c>
      <c r="H49">
        <f t="shared" si="9"/>
        <v>451.4971639001344</v>
      </c>
    </row>
    <row r="50" spans="1:8" ht="13.5">
      <c r="A50">
        <f t="shared" si="4"/>
        <v>450</v>
      </c>
      <c r="B50">
        <f t="shared" si="6"/>
        <v>24.750000000000004</v>
      </c>
      <c r="E50">
        <f t="shared" si="5"/>
        <v>180</v>
      </c>
      <c r="F50">
        <f t="shared" si="7"/>
        <v>547.6570010438509</v>
      </c>
      <c r="G50">
        <f t="shared" si="8"/>
        <v>723.6283471162656</v>
      </c>
      <c r="H50">
        <f t="shared" si="9"/>
        <v>446.55615385624225</v>
      </c>
    </row>
    <row r="51" spans="1:8" ht="13.5">
      <c r="A51">
        <f t="shared" si="4"/>
        <v>460</v>
      </c>
      <c r="B51">
        <f t="shared" si="6"/>
        <v>24.840000000000003</v>
      </c>
      <c r="E51">
        <f t="shared" si="5"/>
        <v>184</v>
      </c>
      <c r="F51">
        <f t="shared" si="7"/>
        <v>546.7485251444534</v>
      </c>
      <c r="G51">
        <f t="shared" si="8"/>
        <v>723.6244920626843</v>
      </c>
      <c r="H51">
        <f t="shared" si="9"/>
        <v>441.4136559799872</v>
      </c>
    </row>
    <row r="52" spans="1:8" ht="13.5">
      <c r="A52">
        <f t="shared" si="4"/>
        <v>470</v>
      </c>
      <c r="B52">
        <f t="shared" si="6"/>
        <v>24.910000000000004</v>
      </c>
      <c r="E52">
        <f t="shared" si="5"/>
        <v>188</v>
      </c>
      <c r="F52">
        <f t="shared" si="7"/>
        <v>545.8743553031808</v>
      </c>
      <c r="G52">
        <f t="shared" si="8"/>
        <v>723.6213266825669</v>
      </c>
      <c r="H52">
        <f t="shared" si="9"/>
        <v>436.0407120977347</v>
      </c>
    </row>
    <row r="53" spans="1:8" ht="13.5">
      <c r="A53">
        <f t="shared" si="4"/>
        <v>480</v>
      </c>
      <c r="B53">
        <f t="shared" si="6"/>
        <v>24.96</v>
      </c>
      <c r="E53">
        <f t="shared" si="5"/>
        <v>192</v>
      </c>
      <c r="F53">
        <f t="shared" si="7"/>
        <v>545.0325727133878</v>
      </c>
      <c r="G53">
        <f t="shared" si="8"/>
        <v>723.6187275836584</v>
      </c>
      <c r="H53">
        <f t="shared" si="9"/>
        <v>430.4043958941487</v>
      </c>
    </row>
    <row r="54" spans="1:8" ht="13.5">
      <c r="A54">
        <f t="shared" si="4"/>
        <v>490</v>
      </c>
      <c r="B54">
        <f t="shared" si="6"/>
        <v>24.990000000000002</v>
      </c>
      <c r="E54">
        <f t="shared" si="5"/>
        <v>196</v>
      </c>
      <c r="F54">
        <f t="shared" si="7"/>
        <v>544.2213996713132</v>
      </c>
      <c r="G54">
        <f t="shared" si="8"/>
        <v>723.6165934532046</v>
      </c>
      <c r="H54">
        <f t="shared" si="9"/>
        <v>424.46697664980536</v>
      </c>
    </row>
    <row r="55" spans="1:8" ht="13.5">
      <c r="A55">
        <f t="shared" si="4"/>
        <v>500</v>
      </c>
      <c r="B55">
        <f t="shared" si="6"/>
        <v>25</v>
      </c>
      <c r="E55">
        <f t="shared" si="5"/>
        <v>200</v>
      </c>
      <c r="F55">
        <f t="shared" si="7"/>
        <v>543.4391867957572</v>
      </c>
      <c r="G55">
        <f t="shared" si="8"/>
        <v>723.6148411061582</v>
      </c>
      <c r="H55">
        <f t="shared" si="9"/>
        <v>418.18488160323693</v>
      </c>
    </row>
    <row r="56" spans="1:8" ht="13.5">
      <c r="A56">
        <f t="shared" si="4"/>
        <v>510</v>
      </c>
      <c r="B56">
        <f t="shared" si="6"/>
        <v>24.990000000000002</v>
      </c>
      <c r="E56">
        <f t="shared" si="5"/>
        <v>204</v>
      </c>
      <c r="F56">
        <f t="shared" si="7"/>
        <v>542.6844016159665</v>
      </c>
      <c r="G56">
        <f t="shared" si="8"/>
        <v>723.6134022409852</v>
      </c>
      <c r="H56">
        <f t="shared" si="9"/>
        <v>411.5073961639264</v>
      </c>
    </row>
    <row r="57" spans="1:8" ht="13.5">
      <c r="A57">
        <f t="shared" si="4"/>
        <v>520</v>
      </c>
      <c r="B57">
        <f t="shared" si="6"/>
        <v>24.96</v>
      </c>
      <c r="E57">
        <f t="shared" si="5"/>
        <v>208</v>
      </c>
      <c r="F57">
        <f t="shared" si="7"/>
        <v>541.9556183594412</v>
      </c>
      <c r="G57">
        <f t="shared" si="8"/>
        <v>723.6122207762697</v>
      </c>
      <c r="H57">
        <f t="shared" si="9"/>
        <v>404.37501979045106</v>
      </c>
    </row>
    <row r="58" spans="1:8" ht="13.5">
      <c r="A58">
        <f t="shared" si="4"/>
        <v>530</v>
      </c>
      <c r="B58">
        <f t="shared" si="6"/>
        <v>24.91</v>
      </c>
      <c r="E58">
        <f t="shared" si="5"/>
        <v>212</v>
      </c>
      <c r="F58">
        <f t="shared" si="7"/>
        <v>541.251508794672</v>
      </c>
      <c r="G58">
        <f t="shared" si="8"/>
        <v>723.6112506640717</v>
      </c>
      <c r="H58">
        <f t="shared" si="9"/>
        <v>396.71736505442044</v>
      </c>
    </row>
    <row r="59" spans="1:8" ht="13.5">
      <c r="A59">
        <f t="shared" si="4"/>
        <v>540</v>
      </c>
      <c r="B59">
        <f t="shared" si="6"/>
        <v>24.84</v>
      </c>
      <c r="E59">
        <f t="shared" si="5"/>
        <v>216</v>
      </c>
      <c r="F59">
        <f t="shared" si="7"/>
        <v>540.5708340035372</v>
      </c>
      <c r="G59">
        <f t="shared" si="8"/>
        <v>723.6104540946516</v>
      </c>
      <c r="H59">
        <f t="shared" si="9"/>
        <v>388.4504439818997</v>
      </c>
    </row>
    <row r="60" spans="1:8" ht="13.5">
      <c r="A60">
        <f t="shared" si="4"/>
        <v>550</v>
      </c>
      <c r="B60">
        <f t="shared" si="6"/>
        <v>24.75</v>
      </c>
      <c r="E60">
        <f t="shared" si="5"/>
        <v>220</v>
      </c>
      <c r="F60">
        <f t="shared" si="7"/>
        <v>539.9124369748403</v>
      </c>
      <c r="G60">
        <f t="shared" si="8"/>
        <v>723.609800022485</v>
      </c>
      <c r="H60">
        <f t="shared" si="9"/>
        <v>379.47312260276556</v>
      </c>
    </row>
    <row r="61" spans="1:8" ht="13.5">
      <c r="A61">
        <f t="shared" si="4"/>
        <v>560</v>
      </c>
      <c r="B61">
        <f t="shared" si="6"/>
        <v>24.639999999999997</v>
      </c>
      <c r="E61">
        <f t="shared" si="5"/>
        <v>224</v>
      </c>
      <c r="F61">
        <f t="shared" si="7"/>
        <v>539.275235924732</v>
      </c>
      <c r="G61">
        <f t="shared" si="8"/>
        <v>723.6092629560467</v>
      </c>
      <c r="H61">
        <f t="shared" si="9"/>
        <v>369.6624313327144</v>
      </c>
    </row>
    <row r="62" spans="1:8" ht="13.5">
      <c r="A62">
        <f t="shared" si="4"/>
        <v>570</v>
      </c>
      <c r="B62">
        <f t="shared" si="6"/>
        <v>24.510000000000005</v>
      </c>
      <c r="E62">
        <f t="shared" si="5"/>
        <v>228</v>
      </c>
      <c r="F62">
        <f t="shared" si="7"/>
        <v>538.6582182619546</v>
      </c>
      <c r="G62">
        <f t="shared" si="8"/>
        <v>723.6088219641481</v>
      </c>
      <c r="H62">
        <f t="shared" si="9"/>
        <v>358.86727861027464</v>
      </c>
    </row>
    <row r="63" spans="1:8" ht="13.5">
      <c r="A63">
        <f aca="true" t="shared" si="10" ref="A63:A125">A62+10</f>
        <v>580</v>
      </c>
      <c r="B63">
        <f t="shared" si="6"/>
        <v>24.360000000000007</v>
      </c>
      <c r="E63">
        <f t="shared" si="5"/>
        <v>232</v>
      </c>
      <c r="F63">
        <f t="shared" si="7"/>
        <v>538.0604351262791</v>
      </c>
      <c r="G63">
        <f t="shared" si="8"/>
        <v>723.6084598600704</v>
      </c>
      <c r="H63">
        <f t="shared" si="9"/>
        <v>346.8999005915267</v>
      </c>
    </row>
    <row r="64" spans="1:8" ht="13.5">
      <c r="A64">
        <f t="shared" si="10"/>
        <v>590</v>
      </c>
      <c r="B64">
        <f t="shared" si="6"/>
        <v>24.190000000000005</v>
      </c>
      <c r="E64">
        <f t="shared" si="5"/>
        <v>236</v>
      </c>
      <c r="F64">
        <f t="shared" si="7"/>
        <v>537.4809964374784</v>
      </c>
      <c r="G64">
        <f t="shared" si="8"/>
        <v>723.6081625316733</v>
      </c>
      <c r="H64">
        <f t="shared" si="9"/>
        <v>333.524044415973</v>
      </c>
    </row>
    <row r="65" spans="1:8" ht="13.5">
      <c r="A65">
        <f t="shared" si="10"/>
        <v>600</v>
      </c>
      <c r="B65">
        <f t="shared" si="6"/>
        <v>24.000000000000004</v>
      </c>
      <c r="E65">
        <f t="shared" si="5"/>
        <v>240</v>
      </c>
      <c r="F65">
        <f t="shared" si="7"/>
        <v>536.9190663999</v>
      </c>
      <c r="G65">
        <f t="shared" si="8"/>
        <v>723.6079183913569</v>
      </c>
      <c r="H65">
        <f t="shared" si="9"/>
        <v>318.438346900927</v>
      </c>
    </row>
    <row r="66" spans="1:8" ht="13.5">
      <c r="A66">
        <f t="shared" si="10"/>
        <v>610</v>
      </c>
      <c r="B66">
        <f t="shared" si="6"/>
        <v>23.790000000000003</v>
      </c>
      <c r="E66">
        <f t="shared" si="5"/>
        <v>244</v>
      </c>
      <c r="F66">
        <f t="shared" si="7"/>
        <v>536.3738594143639</v>
      </c>
      <c r="G66">
        <f t="shared" si="8"/>
        <v>723.6077179244306</v>
      </c>
      <c r="H66">
        <f t="shared" si="9"/>
        <v>301.2524933504998</v>
      </c>
    </row>
    <row r="67" spans="1:8" ht="13.5">
      <c r="A67">
        <f t="shared" si="10"/>
        <v>620</v>
      </c>
      <c r="B67">
        <f t="shared" si="6"/>
        <v>23.560000000000002</v>
      </c>
      <c r="E67">
        <f t="shared" si="5"/>
        <v>248</v>
      </c>
      <c r="F67">
        <f t="shared" si="7"/>
        <v>535.8446363548856</v>
      </c>
      <c r="G67">
        <f t="shared" si="8"/>
        <v>723.6075533182819</v>
      </c>
      <c r="H67">
        <f t="shared" si="9"/>
        <v>281.4522647907425</v>
      </c>
    </row>
    <row r="68" spans="1:8" ht="13.5">
      <c r="A68">
        <f t="shared" si="10"/>
        <v>630</v>
      </c>
      <c r="B68">
        <f t="shared" si="6"/>
        <v>23.31</v>
      </c>
      <c r="E68">
        <f t="shared" si="5"/>
        <v>252</v>
      </c>
      <c r="F68">
        <f t="shared" si="7"/>
        <v>535.33070117272</v>
      </c>
      <c r="G68">
        <f t="shared" si="8"/>
        <v>723.6074181578866</v>
      </c>
      <c r="H68">
        <f t="shared" si="9"/>
        <v>258.3470197647042</v>
      </c>
    </row>
    <row r="69" spans="1:8" ht="13.5">
      <c r="A69">
        <f t="shared" si="10"/>
        <v>640</v>
      </c>
      <c r="B69">
        <f aca="true" t="shared" si="11" ref="B69:B100">B$1*(1-A69/B$2)*A69</f>
        <v>23.04</v>
      </c>
      <c r="E69">
        <f t="shared" si="5"/>
        <v>256</v>
      </c>
      <c r="F69">
        <f t="shared" si="7"/>
        <v>534.8313977945776</v>
      </c>
      <c r="G69">
        <f t="shared" si="8"/>
        <v>723.6073071757922</v>
      </c>
      <c r="H69">
        <f t="shared" si="9"/>
        <v>230.9885546220641</v>
      </c>
    </row>
    <row r="70" spans="1:8" ht="13.5">
      <c r="A70">
        <f t="shared" si="10"/>
        <v>650</v>
      </c>
      <c r="B70">
        <f t="shared" si="11"/>
        <v>22.749999999999996</v>
      </c>
      <c r="E70">
        <f t="shared" si="5"/>
        <v>260</v>
      </c>
      <c r="F70">
        <f aca="true" t="shared" si="12" ref="F70:F100">F69+($B$1*(1-F69/$B$2)*F69-F$1)*$E$2</f>
        <v>534.3461072856479</v>
      </c>
      <c r="G70">
        <f aca="true" t="shared" si="13" ref="G70:G100">G69+($B$1*(1-G69/$B$2)*G69-G$1)*$E$2</f>
        <v>723.6072160468286</v>
      </c>
      <c r="H70">
        <f aca="true" t="shared" si="14" ref="H70:H100">H69+($B$1*(1-H69/$B$2)*H69-H$1)*$E$2</f>
        <v>198.04169152433363</v>
      </c>
    </row>
    <row r="71" spans="1:8" ht="13.5">
      <c r="A71">
        <f t="shared" si="10"/>
        <v>660</v>
      </c>
      <c r="B71">
        <f t="shared" si="11"/>
        <v>22.439999999999998</v>
      </c>
      <c r="E71">
        <f aca="true" t="shared" si="15" ref="E71:E99">E70+E$2</f>
        <v>264</v>
      </c>
      <c r="F71">
        <f t="shared" si="12"/>
        <v>533.874245251377</v>
      </c>
      <c r="G71">
        <f t="shared" si="13"/>
        <v>723.6071412195433</v>
      </c>
      <c r="H71">
        <f t="shared" si="14"/>
        <v>157.57016350133938</v>
      </c>
    </row>
    <row r="72" spans="1:8" ht="13.5">
      <c r="A72">
        <f t="shared" si="10"/>
        <v>670</v>
      </c>
      <c r="B72">
        <f t="shared" si="11"/>
        <v>22.109999999999996</v>
      </c>
      <c r="E72">
        <f t="shared" si="15"/>
        <v>268</v>
      </c>
      <c r="F72">
        <f t="shared" si="12"/>
        <v>533.4152594548368</v>
      </c>
      <c r="G72">
        <f t="shared" si="13"/>
        <v>723.6070797777926</v>
      </c>
      <c r="H72">
        <f t="shared" si="14"/>
        <v>106.66688633153962</v>
      </c>
    </row>
    <row r="73" spans="1:8" ht="13.5">
      <c r="A73">
        <f t="shared" si="10"/>
        <v>680</v>
      </c>
      <c r="B73">
        <f t="shared" si="11"/>
        <v>21.759999999999994</v>
      </c>
      <c r="E73">
        <f t="shared" si="15"/>
        <v>272</v>
      </c>
      <c r="F73">
        <f t="shared" si="12"/>
        <v>532.9686276290632</v>
      </c>
      <c r="G73">
        <f t="shared" si="13"/>
        <v>723.6070293270917</v>
      </c>
      <c r="H73">
        <f t="shared" si="14"/>
        <v>40.78251100828922</v>
      </c>
    </row>
    <row r="74" spans="1:8" ht="13.5">
      <c r="A74">
        <f t="shared" si="10"/>
        <v>690</v>
      </c>
      <c r="B74">
        <f t="shared" si="11"/>
        <v>21.390000000000004</v>
      </c>
      <c r="E74">
        <f t="shared" si="15"/>
        <v>276</v>
      </c>
      <c r="F74">
        <f t="shared" si="12"/>
        <v>532.5338554659656</v>
      </c>
      <c r="G74">
        <f t="shared" si="13"/>
        <v>723.606987901297</v>
      </c>
      <c r="H74">
        <f t="shared" si="14"/>
        <v>-47.56976987005159</v>
      </c>
    </row>
    <row r="75" spans="1:8" ht="13.5">
      <c r="A75">
        <f t="shared" si="10"/>
        <v>700</v>
      </c>
      <c r="B75">
        <f t="shared" si="11"/>
        <v>21.000000000000004</v>
      </c>
      <c r="E75">
        <f t="shared" si="15"/>
        <v>280</v>
      </c>
      <c r="F75">
        <f t="shared" si="12"/>
        <v>532.1104747653735</v>
      </c>
      <c r="G75">
        <f t="shared" si="13"/>
        <v>723.6069538859807</v>
      </c>
      <c r="H75">
        <f t="shared" si="14"/>
        <v>-171.5028310202681</v>
      </c>
    </row>
    <row r="76" spans="1:8" ht="13.5">
      <c r="A76">
        <f t="shared" si="10"/>
        <v>710</v>
      </c>
      <c r="B76">
        <f t="shared" si="11"/>
        <v>20.590000000000003</v>
      </c>
      <c r="E76">
        <f t="shared" si="15"/>
        <v>284</v>
      </c>
      <c r="F76">
        <f t="shared" si="12"/>
        <v>531.6980417295105</v>
      </c>
      <c r="G76">
        <f t="shared" si="13"/>
        <v>723.6069259555138</v>
      </c>
      <c r="H76">
        <f t="shared" si="14"/>
        <v>-355.869251847562</v>
      </c>
    </row>
    <row r="77" spans="1:8" ht="13.5">
      <c r="A77">
        <f t="shared" si="10"/>
        <v>720</v>
      </c>
      <c r="B77">
        <f t="shared" si="11"/>
        <v>20.160000000000004</v>
      </c>
      <c r="E77">
        <f t="shared" si="15"/>
        <v>288</v>
      </c>
      <c r="F77">
        <f t="shared" si="12"/>
        <v>531.2961353897161</v>
      </c>
      <c r="G77">
        <f t="shared" si="13"/>
        <v>723.6069030214039</v>
      </c>
      <c r="H77">
        <f t="shared" si="14"/>
        <v>-652.8741223508042</v>
      </c>
    </row>
    <row r="78" spans="1:8" ht="13.5">
      <c r="A78">
        <f t="shared" si="10"/>
        <v>730</v>
      </c>
      <c r="B78">
        <f t="shared" si="11"/>
        <v>19.71</v>
      </c>
      <c r="E78">
        <f t="shared" si="15"/>
        <v>292</v>
      </c>
      <c r="F78">
        <f t="shared" si="12"/>
        <v>530.9043561535836</v>
      </c>
      <c r="G78">
        <f t="shared" si="13"/>
        <v>723.6068841898744</v>
      </c>
      <c r="H78">
        <f t="shared" si="14"/>
        <v>-1188.5216191452591</v>
      </c>
    </row>
    <row r="79" spans="1:8" ht="13.5">
      <c r="A79">
        <f t="shared" si="10"/>
        <v>740</v>
      </c>
      <c r="B79">
        <f t="shared" si="11"/>
        <v>19.240000000000002</v>
      </c>
      <c r="E79">
        <f t="shared" si="15"/>
        <v>296</v>
      </c>
      <c r="F79">
        <f t="shared" si="12"/>
        <v>530.5223244618767</v>
      </c>
      <c r="G79">
        <f t="shared" si="13"/>
        <v>723.6068687270329</v>
      </c>
      <c r="H79">
        <f t="shared" si="14"/>
        <v>-2332.9637224736302</v>
      </c>
    </row>
    <row r="80" spans="1:8" ht="13.5">
      <c r="A80">
        <f t="shared" si="10"/>
        <v>750</v>
      </c>
      <c r="B80">
        <f t="shared" si="11"/>
        <v>18.75</v>
      </c>
      <c r="E80">
        <f t="shared" si="15"/>
        <v>300</v>
      </c>
      <c r="F80">
        <f t="shared" si="12"/>
        <v>530.1496795456543</v>
      </c>
      <c r="G80">
        <f t="shared" si="13"/>
        <v>723.6068560302695</v>
      </c>
      <c r="H80">
        <f t="shared" si="14"/>
        <v>-5547.2371036142895</v>
      </c>
    </row>
    <row r="81" spans="1:8" ht="13.5">
      <c r="A81">
        <f t="shared" si="10"/>
        <v>760</v>
      </c>
      <c r="B81">
        <f t="shared" si="11"/>
        <v>18.240000000000002</v>
      </c>
      <c r="E81">
        <f t="shared" si="15"/>
        <v>304</v>
      </c>
      <c r="F81">
        <f t="shared" si="12"/>
        <v>529.786078274972</v>
      </c>
      <c r="G81">
        <f t="shared" si="13"/>
        <v>723.6068456047728</v>
      </c>
      <c r="H81">
        <f t="shared" si="14"/>
        <v>-20178.867738546025</v>
      </c>
    </row>
    <row r="82" spans="1:8" ht="13.5">
      <c r="A82">
        <f t="shared" si="10"/>
        <v>770</v>
      </c>
      <c r="B82">
        <f t="shared" si="11"/>
        <v>17.71</v>
      </c>
      <c r="E82">
        <f t="shared" si="15"/>
        <v>308</v>
      </c>
      <c r="F82">
        <f t="shared" si="12"/>
        <v>529.4311940913709</v>
      </c>
      <c r="G82">
        <f t="shared" si="13"/>
        <v>723.6068370442462</v>
      </c>
      <c r="H82">
        <f t="shared" si="14"/>
        <v>-191229.09611785787</v>
      </c>
    </row>
    <row r="83" spans="1:8" ht="13.5">
      <c r="A83">
        <f t="shared" si="10"/>
        <v>780</v>
      </c>
      <c r="B83">
        <f t="shared" si="11"/>
        <v>17.16</v>
      </c>
      <c r="E83">
        <f t="shared" si="15"/>
        <v>312</v>
      </c>
      <c r="F83">
        <f t="shared" si="12"/>
        <v>529.0847160171134</v>
      </c>
      <c r="G83">
        <f t="shared" si="13"/>
        <v>723.6068300150733</v>
      </c>
      <c r="H83">
        <f t="shared" si="14"/>
        <v>-14895251.615386171</v>
      </c>
    </row>
    <row r="84" spans="1:8" ht="13.5">
      <c r="A84">
        <f t="shared" si="10"/>
        <v>790</v>
      </c>
      <c r="B84">
        <f t="shared" si="11"/>
        <v>16.59</v>
      </c>
      <c r="E84">
        <f t="shared" si="15"/>
        <v>316</v>
      </c>
      <c r="F84">
        <f t="shared" si="12"/>
        <v>528.7463477347949</v>
      </c>
      <c r="G84">
        <f t="shared" si="13"/>
        <v>723.6068242433174</v>
      </c>
      <c r="H84">
        <f t="shared" si="14"/>
        <v>-88768261730.52728</v>
      </c>
    </row>
    <row r="85" spans="1:8" ht="13.5">
      <c r="A85">
        <f t="shared" si="10"/>
        <v>800</v>
      </c>
      <c r="B85">
        <f t="shared" si="11"/>
        <v>15.999999999999998</v>
      </c>
      <c r="E85">
        <f t="shared" si="15"/>
        <v>320</v>
      </c>
      <c r="F85">
        <f t="shared" si="12"/>
        <v>528.415806731559</v>
      </c>
      <c r="G85">
        <f t="shared" si="13"/>
        <v>723.6068195040447</v>
      </c>
      <c r="H85">
        <f t="shared" si="14"/>
        <v>-3.151921840539324E+18</v>
      </c>
    </row>
    <row r="86" spans="1:8" ht="13.5">
      <c r="A86">
        <f t="shared" si="10"/>
        <v>810</v>
      </c>
      <c r="B86">
        <f t="shared" si="11"/>
        <v>15.389999999999997</v>
      </c>
      <c r="E86">
        <f t="shared" si="15"/>
        <v>324</v>
      </c>
      <c r="F86">
        <f t="shared" si="12"/>
        <v>528.0928235026769</v>
      </c>
      <c r="G86">
        <f t="shared" si="13"/>
        <v>723.6068156125589</v>
      </c>
      <c r="H86">
        <f t="shared" si="14"/>
        <v>-3.973844515547524E+33</v>
      </c>
    </row>
    <row r="87" spans="1:8" ht="13.5">
      <c r="A87">
        <f t="shared" si="10"/>
        <v>820</v>
      </c>
      <c r="B87">
        <f t="shared" si="11"/>
        <v>14.760000000000005</v>
      </c>
      <c r="E87">
        <f t="shared" si="15"/>
        <v>328</v>
      </c>
      <c r="F87">
        <f t="shared" si="12"/>
        <v>527.7771408097359</v>
      </c>
      <c r="G87">
        <f t="shared" si="13"/>
        <v>723.6068124172033</v>
      </c>
      <c r="H87">
        <f t="shared" si="14"/>
        <v>-6.316576093498855E+63</v>
      </c>
    </row>
    <row r="88" spans="1:8" ht="13.5">
      <c r="A88">
        <f t="shared" si="10"/>
        <v>830</v>
      </c>
      <c r="B88">
        <f t="shared" si="11"/>
        <v>14.110000000000005</v>
      </c>
      <c r="E88">
        <f t="shared" si="15"/>
        <v>332</v>
      </c>
      <c r="F88">
        <f t="shared" si="12"/>
        <v>527.4685129891103</v>
      </c>
      <c r="G88">
        <f t="shared" si="13"/>
        <v>723.6068097934503</v>
      </c>
      <c r="H88">
        <f t="shared" si="14"/>
        <v>-1.5959653417984505E+124</v>
      </c>
    </row>
    <row r="89" spans="1:8" ht="13.5">
      <c r="A89">
        <f t="shared" si="10"/>
        <v>840</v>
      </c>
      <c r="B89">
        <f t="shared" si="11"/>
        <v>13.440000000000003</v>
      </c>
      <c r="E89">
        <f t="shared" si="15"/>
        <v>336</v>
      </c>
      <c r="F89">
        <f t="shared" si="12"/>
        <v>527.1667053067771</v>
      </c>
      <c r="G89">
        <f t="shared" si="13"/>
        <v>723.6068076390486</v>
      </c>
      <c r="H89">
        <f t="shared" si="14"/>
        <v>-1.0188421488887381E+245</v>
      </c>
    </row>
    <row r="90" spans="1:8" ht="13.5">
      <c r="A90">
        <f t="shared" si="10"/>
        <v>850</v>
      </c>
      <c r="B90">
        <f t="shared" si="11"/>
        <v>12.750000000000002</v>
      </c>
      <c r="E90">
        <f t="shared" si="15"/>
        <v>340</v>
      </c>
      <c r="F90">
        <f t="shared" si="12"/>
        <v>526.871493355887</v>
      </c>
      <c r="G90">
        <f t="shared" si="13"/>
        <v>723.606805870038</v>
      </c>
      <c r="H90" t="e">
        <f t="shared" si="14"/>
        <v>#NUM!</v>
      </c>
    </row>
    <row r="91" spans="1:8" ht="13.5">
      <c r="A91">
        <f t="shared" si="10"/>
        <v>860</v>
      </c>
      <c r="B91">
        <f t="shared" si="11"/>
        <v>12.040000000000001</v>
      </c>
      <c r="E91">
        <f t="shared" si="15"/>
        <v>344</v>
      </c>
      <c r="F91">
        <f t="shared" si="12"/>
        <v>526.5826624938168</v>
      </c>
      <c r="G91">
        <f t="shared" si="13"/>
        <v>723.6068044174776</v>
      </c>
      <c r="H91" t="e">
        <f t="shared" si="14"/>
        <v>#NUM!</v>
      </c>
    </row>
    <row r="92" spans="1:8" ht="13.5">
      <c r="A92">
        <f t="shared" si="10"/>
        <v>870</v>
      </c>
      <c r="B92">
        <f t="shared" si="11"/>
        <v>11.31</v>
      </c>
      <c r="E92">
        <f t="shared" si="15"/>
        <v>348</v>
      </c>
      <c r="F92">
        <f t="shared" si="12"/>
        <v>526.3000073157127</v>
      </c>
      <c r="G92">
        <f t="shared" si="13"/>
        <v>723.6068032247592</v>
      </c>
      <c r="H92" t="e">
        <f t="shared" si="14"/>
        <v>#NUM!</v>
      </c>
    </row>
    <row r="93" spans="1:8" ht="13.5">
      <c r="A93">
        <f t="shared" si="10"/>
        <v>880</v>
      </c>
      <c r="B93">
        <f t="shared" si="11"/>
        <v>10.56</v>
      </c>
      <c r="E93">
        <f t="shared" si="15"/>
        <v>352</v>
      </c>
      <c r="F93">
        <f t="shared" si="12"/>
        <v>526.0233311617901</v>
      </c>
      <c r="G93">
        <f t="shared" si="13"/>
        <v>723.6068022454008</v>
      </c>
      <c r="H93" t="e">
        <f t="shared" si="14"/>
        <v>#NUM!</v>
      </c>
    </row>
    <row r="94" spans="1:8" ht="13.5">
      <c r="A94">
        <f t="shared" si="10"/>
        <v>890</v>
      </c>
      <c r="B94">
        <f t="shared" si="11"/>
        <v>9.79</v>
      </c>
      <c r="E94">
        <f t="shared" si="15"/>
        <v>356</v>
      </c>
      <c r="F94">
        <f t="shared" si="12"/>
        <v>525.7524456558876</v>
      </c>
      <c r="G94">
        <f t="shared" si="13"/>
        <v>723.6068014412353</v>
      </c>
      <c r="H94" t="e">
        <f t="shared" si="14"/>
        <v>#NUM!</v>
      </c>
    </row>
    <row r="95" spans="1:8" ht="13.5">
      <c r="A95">
        <f t="shared" si="10"/>
        <v>900</v>
      </c>
      <c r="B95">
        <f t="shared" si="11"/>
        <v>8.999999999999998</v>
      </c>
      <c r="E95">
        <f t="shared" si="15"/>
        <v>360</v>
      </c>
      <c r="F95">
        <f t="shared" si="12"/>
        <v>525.4871702729839</v>
      </c>
      <c r="G95">
        <f t="shared" si="13"/>
        <v>723.6068007809233</v>
      </c>
      <c r="H95" t="e">
        <f t="shared" si="14"/>
        <v>#NUM!</v>
      </c>
    </row>
    <row r="96" spans="1:8" ht="13.5">
      <c r="A96">
        <f t="shared" si="10"/>
        <v>910</v>
      </c>
      <c r="B96">
        <f t="shared" si="11"/>
        <v>8.189999999999998</v>
      </c>
      <c r="E96">
        <f t="shared" si="15"/>
        <v>364</v>
      </c>
      <c r="F96">
        <f t="shared" si="12"/>
        <v>525.2273319335743</v>
      </c>
      <c r="G96">
        <f t="shared" si="13"/>
        <v>723.6068002387315</v>
      </c>
      <c r="H96" t="e">
        <f t="shared" si="14"/>
        <v>#NUM!</v>
      </c>
    </row>
    <row r="97" spans="1:8" ht="13.5">
      <c r="A97">
        <f t="shared" si="10"/>
        <v>920</v>
      </c>
      <c r="B97">
        <f t="shared" si="11"/>
        <v>7.359999999999997</v>
      </c>
      <c r="E97">
        <f t="shared" si="15"/>
        <v>368</v>
      </c>
      <c r="F97">
        <f t="shared" si="12"/>
        <v>524.9727646229796</v>
      </c>
      <c r="G97">
        <f t="shared" si="13"/>
        <v>723.60679979353</v>
      </c>
      <c r="H97" t="e">
        <f t="shared" si="14"/>
        <v>#NUM!</v>
      </c>
    </row>
    <row r="98" spans="1:8" ht="13.5">
      <c r="A98">
        <f t="shared" si="10"/>
        <v>930</v>
      </c>
      <c r="B98">
        <f t="shared" si="11"/>
        <v>6.509999999999996</v>
      </c>
      <c r="E98">
        <f t="shared" si="15"/>
        <v>372</v>
      </c>
      <c r="F98">
        <f t="shared" si="12"/>
        <v>524.7233090338137</v>
      </c>
      <c r="G98">
        <f t="shared" si="13"/>
        <v>723.6067994279684</v>
      </c>
      <c r="H98" t="e">
        <f t="shared" si="14"/>
        <v>#NUM!</v>
      </c>
    </row>
    <row r="99" spans="1:8" ht="13.5">
      <c r="A99">
        <f t="shared" si="10"/>
        <v>940</v>
      </c>
      <c r="B99">
        <f t="shared" si="11"/>
        <v>5.640000000000005</v>
      </c>
      <c r="E99">
        <f t="shared" si="15"/>
        <v>376</v>
      </c>
      <c r="F99">
        <f t="shared" si="12"/>
        <v>524.4788122299811</v>
      </c>
      <c r="G99">
        <f t="shared" si="13"/>
        <v>723.6067991278005</v>
      </c>
      <c r="H99" t="e">
        <f t="shared" si="14"/>
        <v>#NUM!</v>
      </c>
    </row>
    <row r="100" spans="1:8" ht="13.5">
      <c r="A100">
        <f t="shared" si="10"/>
        <v>950</v>
      </c>
      <c r="B100">
        <f t="shared" si="11"/>
        <v>4.750000000000004</v>
      </c>
      <c r="E100">
        <f>E99+E$2</f>
        <v>380</v>
      </c>
      <c r="F100">
        <f t="shared" si="12"/>
        <v>524.2391273307048</v>
      </c>
      <c r="G100">
        <f t="shared" si="13"/>
        <v>723.6067988813284</v>
      </c>
      <c r="H100" t="e">
        <f t="shared" si="14"/>
        <v>#NUM!</v>
      </c>
    </row>
    <row r="101" spans="1:2" ht="13.5">
      <c r="A101">
        <f t="shared" si="10"/>
        <v>960</v>
      </c>
      <c r="B101">
        <f aca="true" t="shared" si="16" ref="B101:B125">B$1*(1-A101/B$2)*A101</f>
        <v>3.8400000000000034</v>
      </c>
    </row>
    <row r="102" spans="1:2" ht="13.5">
      <c r="A102">
        <f t="shared" si="10"/>
        <v>970</v>
      </c>
      <c r="B102">
        <f t="shared" si="16"/>
        <v>2.910000000000003</v>
      </c>
    </row>
    <row r="103" spans="1:2" ht="13.5">
      <c r="A103">
        <f t="shared" si="10"/>
        <v>980</v>
      </c>
      <c r="B103">
        <f t="shared" si="16"/>
        <v>1.9600000000000017</v>
      </c>
    </row>
    <row r="104" spans="1:2" ht="13.5">
      <c r="A104">
        <f t="shared" si="10"/>
        <v>990</v>
      </c>
      <c r="B104">
        <f t="shared" si="16"/>
        <v>0.9900000000000009</v>
      </c>
    </row>
    <row r="105" spans="1:2" ht="13.5">
      <c r="A105">
        <f t="shared" si="10"/>
        <v>1000</v>
      </c>
      <c r="B105">
        <f t="shared" si="16"/>
        <v>0</v>
      </c>
    </row>
    <row r="106" spans="1:2" ht="13.5">
      <c r="A106">
        <f t="shared" si="10"/>
        <v>1010</v>
      </c>
      <c r="B106">
        <f t="shared" si="16"/>
        <v>-1.010000000000001</v>
      </c>
    </row>
    <row r="107" spans="1:2" ht="13.5">
      <c r="A107">
        <f t="shared" si="10"/>
        <v>1020</v>
      </c>
      <c r="B107">
        <f t="shared" si="16"/>
        <v>-2.040000000000002</v>
      </c>
    </row>
    <row r="108" spans="1:2" ht="13.5">
      <c r="A108">
        <f t="shared" si="10"/>
        <v>1030</v>
      </c>
      <c r="B108">
        <f t="shared" si="16"/>
        <v>-3.0900000000000025</v>
      </c>
    </row>
    <row r="109" spans="1:2" ht="13.5">
      <c r="A109">
        <f t="shared" si="10"/>
        <v>1040</v>
      </c>
      <c r="B109">
        <f t="shared" si="16"/>
        <v>-4.160000000000004</v>
      </c>
    </row>
    <row r="110" spans="1:2" ht="13.5">
      <c r="A110">
        <f t="shared" si="10"/>
        <v>1050</v>
      </c>
      <c r="B110">
        <f t="shared" si="16"/>
        <v>-5.250000000000004</v>
      </c>
    </row>
    <row r="111" spans="1:2" ht="13.5">
      <c r="A111">
        <f t="shared" si="10"/>
        <v>1060</v>
      </c>
      <c r="B111">
        <f t="shared" si="16"/>
        <v>-6.360000000000006</v>
      </c>
    </row>
    <row r="112" spans="1:2" ht="13.5">
      <c r="A112">
        <f t="shared" si="10"/>
        <v>1070</v>
      </c>
      <c r="B112">
        <f t="shared" si="16"/>
        <v>-7.490000000000006</v>
      </c>
    </row>
    <row r="113" spans="1:2" ht="13.5">
      <c r="A113">
        <f t="shared" si="10"/>
        <v>1080</v>
      </c>
      <c r="B113">
        <f t="shared" si="16"/>
        <v>-8.640000000000008</v>
      </c>
    </row>
    <row r="114" spans="1:2" ht="13.5">
      <c r="A114">
        <f t="shared" si="10"/>
        <v>1090</v>
      </c>
      <c r="B114">
        <f t="shared" si="16"/>
        <v>-9.81000000000001</v>
      </c>
    </row>
    <row r="115" spans="1:2" ht="13.5">
      <c r="A115">
        <f t="shared" si="10"/>
        <v>1100</v>
      </c>
      <c r="B115">
        <f t="shared" si="16"/>
        <v>-11.00000000000001</v>
      </c>
    </row>
    <row r="116" spans="1:2" ht="13.5">
      <c r="A116">
        <f t="shared" si="10"/>
        <v>1110</v>
      </c>
      <c r="B116">
        <f t="shared" si="16"/>
        <v>-12.210000000000012</v>
      </c>
    </row>
    <row r="117" spans="1:2" ht="13.5">
      <c r="A117">
        <f t="shared" si="10"/>
        <v>1120</v>
      </c>
      <c r="B117">
        <f t="shared" si="16"/>
        <v>-13.440000000000012</v>
      </c>
    </row>
    <row r="118" spans="1:2" ht="13.5">
      <c r="A118">
        <f t="shared" si="10"/>
        <v>1130</v>
      </c>
      <c r="B118">
        <f t="shared" si="16"/>
        <v>-14.689999999999989</v>
      </c>
    </row>
    <row r="119" spans="1:2" ht="13.5">
      <c r="A119">
        <f t="shared" si="10"/>
        <v>1140</v>
      </c>
      <c r="B119">
        <f t="shared" si="16"/>
        <v>-15.95999999999999</v>
      </c>
    </row>
    <row r="120" spans="1:2" ht="13.5">
      <c r="A120">
        <f t="shared" si="10"/>
        <v>1150</v>
      </c>
      <c r="B120">
        <f t="shared" si="16"/>
        <v>-17.249999999999993</v>
      </c>
    </row>
    <row r="121" spans="1:2" ht="13.5">
      <c r="A121">
        <f t="shared" si="10"/>
        <v>1160</v>
      </c>
      <c r="B121">
        <f t="shared" si="16"/>
        <v>-18.55999999999999</v>
      </c>
    </row>
    <row r="122" spans="1:2" ht="13.5">
      <c r="A122">
        <f t="shared" si="10"/>
        <v>1170</v>
      </c>
      <c r="B122">
        <f t="shared" si="16"/>
        <v>-19.889999999999993</v>
      </c>
    </row>
    <row r="123" spans="1:2" ht="13.5">
      <c r="A123">
        <f t="shared" si="10"/>
        <v>1180</v>
      </c>
      <c r="B123">
        <f t="shared" si="16"/>
        <v>-21.239999999999995</v>
      </c>
    </row>
    <row r="124" spans="1:2" ht="13.5">
      <c r="A124">
        <f t="shared" si="10"/>
        <v>1190</v>
      </c>
      <c r="B124">
        <f t="shared" si="16"/>
        <v>-22.609999999999996</v>
      </c>
    </row>
    <row r="125" spans="1:2" ht="13.5">
      <c r="A125">
        <f t="shared" si="10"/>
        <v>1200</v>
      </c>
      <c r="B125">
        <f t="shared" si="16"/>
        <v>-23.999999999999996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C8"/>
  <sheetViews>
    <sheetView workbookViewId="0" topLeftCell="A1">
      <selection activeCell="A1" sqref="A1"/>
    </sheetView>
  </sheetViews>
  <sheetFormatPr defaultColWidth="9.00390625" defaultRowHeight="13.5"/>
  <cols>
    <col min="1" max="16384" width="25.50390625" style="53" customWidth="1"/>
  </cols>
  <sheetData>
    <row r="1" ht="28.5">
      <c r="A1" s="53" t="s">
        <v>15</v>
      </c>
    </row>
    <row r="2" spans="1:2" ht="28.5">
      <c r="A2" s="53" t="s">
        <v>128</v>
      </c>
      <c r="B2" s="53">
        <v>12</v>
      </c>
    </row>
    <row r="3" spans="1:2" ht="28.5">
      <c r="A3" s="53" t="s">
        <v>129</v>
      </c>
      <c r="B3" s="53">
        <v>1000</v>
      </c>
    </row>
    <row r="4" spans="1:2" ht="28.5">
      <c r="A4" s="53" t="s">
        <v>16</v>
      </c>
      <c r="B4" s="53">
        <f>B3*(B2-B8)/B2</f>
        <v>335.0779237795461</v>
      </c>
    </row>
    <row r="5" spans="2:3" ht="28.5">
      <c r="B5" s="53" t="s">
        <v>17</v>
      </c>
      <c r="C5" s="53" t="s">
        <v>18</v>
      </c>
    </row>
    <row r="6" spans="1:3" ht="28.5">
      <c r="A6" s="53" t="s">
        <v>19</v>
      </c>
      <c r="B6" s="53">
        <v>4.020935037441983</v>
      </c>
      <c r="C6" s="53">
        <f>B6*B$4</f>
        <v>1347.3265639984913</v>
      </c>
    </row>
    <row r="7" spans="1:3" ht="28.5">
      <c r="A7" s="53" t="s">
        <v>20</v>
      </c>
      <c r="B7" s="53">
        <v>3.9581298772034637</v>
      </c>
      <c r="C7" s="53">
        <f>B7*B$4</f>
        <v>1326.2819413031264</v>
      </c>
    </row>
    <row r="8" spans="1:3" ht="28.5">
      <c r="A8" s="53" t="s">
        <v>21</v>
      </c>
      <c r="B8" s="53">
        <f>B6+B7</f>
        <v>7.979064914645447</v>
      </c>
      <c r="C8" s="53">
        <f>C6+C7</f>
        <v>2673.6085053016177</v>
      </c>
    </row>
  </sheetData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Q74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3" sqref="I3"/>
    </sheetView>
  </sheetViews>
  <sheetFormatPr defaultColWidth="9.00390625" defaultRowHeight="13.5"/>
  <cols>
    <col min="1" max="7" width="6.375" style="0" customWidth="1"/>
    <col min="8" max="15" width="5.50390625" style="0" customWidth="1"/>
    <col min="16" max="16384" width="6.375" style="0" customWidth="1"/>
  </cols>
  <sheetData>
    <row r="1" spans="1:17" ht="16.5">
      <c r="A1" s="6"/>
      <c r="G1" s="1"/>
      <c r="H1" s="1" t="s">
        <v>28</v>
      </c>
      <c r="I1" s="1" t="s">
        <v>29</v>
      </c>
      <c r="J1" s="1"/>
      <c r="K1" s="48" t="s">
        <v>115</v>
      </c>
      <c r="L1" s="48" t="s">
        <v>113</v>
      </c>
      <c r="M1" s="48" t="s">
        <v>114</v>
      </c>
      <c r="N1" s="48" t="s">
        <v>112</v>
      </c>
      <c r="O1" s="48" t="s">
        <v>122</v>
      </c>
      <c r="P1" s="50" t="s">
        <v>18</v>
      </c>
      <c r="Q1" s="50"/>
    </row>
    <row r="2" spans="1:17" ht="13.5">
      <c r="A2" s="39" t="s">
        <v>22</v>
      </c>
      <c r="B2" s="39" t="s">
        <v>23</v>
      </c>
      <c r="C2" s="39" t="s">
        <v>24</v>
      </c>
      <c r="D2" s="39" t="s">
        <v>25</v>
      </c>
      <c r="E2" s="39" t="s">
        <v>26</v>
      </c>
      <c r="F2" s="39" t="s">
        <v>27</v>
      </c>
      <c r="G2" s="1" t="s">
        <v>116</v>
      </c>
      <c r="H2" s="1">
        <v>100</v>
      </c>
      <c r="I2" s="1">
        <v>300</v>
      </c>
      <c r="J2" s="46">
        <v>2000</v>
      </c>
      <c r="K2" s="48"/>
      <c r="L2" s="49">
        <f>MIN(B5:B100)</f>
        <v>500</v>
      </c>
      <c r="M2" s="49">
        <f>MIN(E5:E100)</f>
        <v>56.30723577257645</v>
      </c>
      <c r="N2" s="52">
        <f>COUNTIF(E5:E105,0)</f>
        <v>0</v>
      </c>
      <c r="O2" s="48">
        <f>COUNTIF(D5:D70,"&lt;"&amp;I3)</f>
        <v>0</v>
      </c>
      <c r="P2" s="50" t="s">
        <v>118</v>
      </c>
      <c r="Q2" s="50">
        <f>AVERAGE(E5:E74)</f>
        <v>91.9971238944074</v>
      </c>
    </row>
    <row r="3" spans="1:17" ht="13.5">
      <c r="A3" s="39">
        <v>0.5</v>
      </c>
      <c r="B3" s="39">
        <v>1000</v>
      </c>
      <c r="C3" s="39">
        <v>0.8</v>
      </c>
      <c r="D3" s="39">
        <v>0.7</v>
      </c>
      <c r="E3" s="47">
        <v>0.3</v>
      </c>
      <c r="F3" s="47">
        <v>0.1</v>
      </c>
      <c r="G3" s="1" t="s">
        <v>117</v>
      </c>
      <c r="H3" s="46">
        <v>0</v>
      </c>
      <c r="I3" s="1">
        <f>I2/2500</f>
        <v>0.12</v>
      </c>
      <c r="J3" s="1">
        <f>I3</f>
        <v>0.12</v>
      </c>
      <c r="L3" s="51">
        <v>300</v>
      </c>
      <c r="M3" s="51">
        <v>30</v>
      </c>
      <c r="N3" s="51">
        <v>0</v>
      </c>
      <c r="O3" s="48"/>
      <c r="P3" s="50" t="s">
        <v>119</v>
      </c>
      <c r="Q3" s="50">
        <f>STDEV(E5:E74)</f>
        <v>18.453138946301515</v>
      </c>
    </row>
    <row r="4" spans="1:17" ht="14.25">
      <c r="A4" t="s">
        <v>30</v>
      </c>
      <c r="B4" t="s">
        <v>31</v>
      </c>
      <c r="C4" s="4" t="s">
        <v>32</v>
      </c>
      <c r="D4" t="s">
        <v>33</v>
      </c>
      <c r="E4" t="s">
        <v>34</v>
      </c>
      <c r="F4" t="s">
        <v>35</v>
      </c>
      <c r="G4" t="s">
        <v>36</v>
      </c>
      <c r="H4">
        <f>A3/B3</f>
        <v>0.0005</v>
      </c>
      <c r="K4" s="40" t="s">
        <v>120</v>
      </c>
      <c r="L4" s="6">
        <v>2</v>
      </c>
      <c r="M4" s="6">
        <v>6</v>
      </c>
      <c r="N4" s="6">
        <v>0</v>
      </c>
      <c r="O4" s="6">
        <v>100</v>
      </c>
      <c r="P4" s="50" t="s">
        <v>121</v>
      </c>
      <c r="Q4" s="6">
        <v>100</v>
      </c>
    </row>
    <row r="5" spans="1:7" ht="13.5">
      <c r="A5">
        <v>0</v>
      </c>
      <c r="B5">
        <v>500</v>
      </c>
      <c r="C5">
        <f aca="true" ca="1" t="shared" si="0" ref="C5:C36">B5*(1-E$3+2*RAND()*E$3)</f>
        <v>435.1333146109677</v>
      </c>
      <c r="D5">
        <f aca="true" t="shared" si="1" ref="D5:D36">IF(C5&lt;H$2,0,IF(C5&lt;I$2,(I$3*(C5-H$2)/(I$2-H$2)),I$3))</f>
        <v>0.12</v>
      </c>
      <c r="E5">
        <f aca="true" ca="1" t="shared" si="2" ref="E5:E36">B5*D5*(1-F$3+2*RAND()*F$3)</f>
        <v>56.30723577257645</v>
      </c>
      <c r="F5" s="5">
        <f ca="1">(A$3*(1-C$3+2*RAND()*C$3))</f>
        <v>0.4932297648855634</v>
      </c>
      <c r="G5">
        <f aca="true" t="shared" si="3" ref="G5:G36">B$3*D5</f>
        <v>120</v>
      </c>
    </row>
    <row r="6" spans="1:7" ht="13.5">
      <c r="A6">
        <f>A5+1</f>
        <v>1</v>
      </c>
      <c r="B6">
        <f aca="true" t="shared" si="4" ref="B6:B37">(B5-E5)*EXP(F6-(B5-E5)*H$4)</f>
        <v>597.1220707386046</v>
      </c>
      <c r="C6">
        <f ca="1" t="shared" si="0"/>
        <v>564.966117471887</v>
      </c>
      <c r="D6">
        <f t="shared" si="1"/>
        <v>0.12</v>
      </c>
      <c r="E6">
        <f ca="1" t="shared" si="2"/>
        <v>68.08754326857418</v>
      </c>
      <c r="F6">
        <f aca="true" ca="1" t="shared" si="5" ref="F6:F37">D$3*F5+(1-D$3)*(A$3*(1-C$3+2*RAND()*C$3))</f>
        <v>0.5188355977554178</v>
      </c>
      <c r="G6">
        <f t="shared" si="3"/>
        <v>120</v>
      </c>
    </row>
    <row r="7" spans="1:7" ht="13.5">
      <c r="A7">
        <f aca="true" t="shared" si="6" ref="A7:A70">A6+1</f>
        <v>2</v>
      </c>
      <c r="B7">
        <f t="shared" si="4"/>
        <v>626.8335428268972</v>
      </c>
      <c r="C7">
        <f ca="1" t="shared" si="0"/>
        <v>557.3093992217321</v>
      </c>
      <c r="D7">
        <f t="shared" si="1"/>
        <v>0.12</v>
      </c>
      <c r="E7">
        <f ca="1" t="shared" si="2"/>
        <v>71.4037812763308</v>
      </c>
      <c r="F7">
        <f ca="1" t="shared" si="5"/>
        <v>0.4341445881387174</v>
      </c>
      <c r="G7">
        <f t="shared" si="3"/>
        <v>120</v>
      </c>
    </row>
    <row r="8" spans="1:7" ht="13.5">
      <c r="A8">
        <f t="shared" si="6"/>
        <v>3</v>
      </c>
      <c r="B8">
        <f t="shared" si="4"/>
        <v>646.4115419561089</v>
      </c>
      <c r="C8">
        <f ca="1" t="shared" si="0"/>
        <v>635.9650500319644</v>
      </c>
      <c r="D8">
        <f t="shared" si="1"/>
        <v>0.12</v>
      </c>
      <c r="E8">
        <f ca="1" t="shared" si="2"/>
        <v>72.71152847402924</v>
      </c>
      <c r="F8">
        <f ca="1" t="shared" si="5"/>
        <v>0.42940908433961367</v>
      </c>
      <c r="G8">
        <f t="shared" si="3"/>
        <v>120</v>
      </c>
    </row>
    <row r="9" spans="1:7" ht="13.5">
      <c r="A9">
        <f t="shared" si="6"/>
        <v>4</v>
      </c>
      <c r="B9">
        <f t="shared" si="4"/>
        <v>669.944902778026</v>
      </c>
      <c r="C9">
        <f ca="1" t="shared" si="0"/>
        <v>809.7836905217509</v>
      </c>
      <c r="D9">
        <f t="shared" si="1"/>
        <v>0.12</v>
      </c>
      <c r="E9">
        <f ca="1" t="shared" si="2"/>
        <v>77.2190372732065</v>
      </c>
      <c r="F9">
        <f ca="1" t="shared" si="5"/>
        <v>0.4419388459768828</v>
      </c>
      <c r="G9">
        <f t="shared" si="3"/>
        <v>120</v>
      </c>
    </row>
    <row r="10" spans="1:7" ht="13.5">
      <c r="A10">
        <f t="shared" si="6"/>
        <v>5</v>
      </c>
      <c r="B10">
        <f t="shared" si="4"/>
        <v>747.822907760289</v>
      </c>
      <c r="C10">
        <f ca="1" t="shared" si="0"/>
        <v>636.1232737919115</v>
      </c>
      <c r="D10">
        <f t="shared" si="1"/>
        <v>0.12</v>
      </c>
      <c r="E10">
        <f ca="1" t="shared" si="2"/>
        <v>95.69561228666693</v>
      </c>
      <c r="F10">
        <f ca="1" t="shared" si="5"/>
        <v>0.5287971203937925</v>
      </c>
      <c r="G10">
        <f t="shared" si="3"/>
        <v>120</v>
      </c>
    </row>
    <row r="11" spans="1:7" ht="13.5">
      <c r="A11">
        <f t="shared" si="6"/>
        <v>6</v>
      </c>
      <c r="B11">
        <f t="shared" si="4"/>
        <v>755.448553692404</v>
      </c>
      <c r="C11">
        <f ca="1" t="shared" si="0"/>
        <v>761.8555184839717</v>
      </c>
      <c r="D11">
        <f t="shared" si="1"/>
        <v>0.12</v>
      </c>
      <c r="E11">
        <f ca="1" t="shared" si="2"/>
        <v>91.22102028083462</v>
      </c>
      <c r="F11">
        <f ca="1" t="shared" si="5"/>
        <v>0.4731355500961383</v>
      </c>
      <c r="G11">
        <f t="shared" si="3"/>
        <v>120</v>
      </c>
    </row>
    <row r="12" spans="1:7" ht="13.5">
      <c r="A12">
        <f t="shared" si="6"/>
        <v>7</v>
      </c>
      <c r="B12">
        <f t="shared" si="4"/>
        <v>858.2458862930132</v>
      </c>
      <c r="C12">
        <f ca="1" t="shared" si="0"/>
        <v>1013.2431566769283</v>
      </c>
      <c r="D12">
        <f t="shared" si="1"/>
        <v>0.12</v>
      </c>
      <c r="E12">
        <f ca="1" t="shared" si="2"/>
        <v>109.07393948272743</v>
      </c>
      <c r="F12">
        <f ca="1" t="shared" si="5"/>
        <v>0.5883796443196517</v>
      </c>
      <c r="G12">
        <f t="shared" si="3"/>
        <v>120</v>
      </c>
    </row>
    <row r="13" spans="1:7" ht="13.5">
      <c r="A13">
        <f t="shared" si="6"/>
        <v>8</v>
      </c>
      <c r="B13">
        <f t="shared" si="4"/>
        <v>958.3324200472581</v>
      </c>
      <c r="C13">
        <f ca="1" t="shared" si="0"/>
        <v>1158.1307028779604</v>
      </c>
      <c r="D13">
        <f t="shared" si="1"/>
        <v>0.12</v>
      </c>
      <c r="E13">
        <f ca="1" t="shared" si="2"/>
        <v>109.6926430757537</v>
      </c>
      <c r="F13">
        <f ca="1" t="shared" si="5"/>
        <v>0.6208121592984076</v>
      </c>
      <c r="G13">
        <f t="shared" si="3"/>
        <v>120</v>
      </c>
    </row>
    <row r="14" spans="1:7" ht="13.5">
      <c r="A14">
        <f t="shared" si="6"/>
        <v>9</v>
      </c>
      <c r="B14">
        <f t="shared" si="4"/>
        <v>999.622009532594</v>
      </c>
      <c r="C14">
        <f ca="1" t="shared" si="0"/>
        <v>1107.6250355567997</v>
      </c>
      <c r="D14">
        <f t="shared" si="1"/>
        <v>0.12</v>
      </c>
      <c r="E14">
        <f ca="1" t="shared" si="2"/>
        <v>112.98127866691283</v>
      </c>
      <c r="F14">
        <f ca="1" t="shared" si="5"/>
        <v>0.5880623002336822</v>
      </c>
      <c r="G14">
        <f t="shared" si="3"/>
        <v>120</v>
      </c>
    </row>
    <row r="15" spans="1:7" ht="13.5">
      <c r="A15">
        <f t="shared" si="6"/>
        <v>10</v>
      </c>
      <c r="B15">
        <f t="shared" si="4"/>
        <v>901.0732718220683</v>
      </c>
      <c r="C15">
        <f ca="1" t="shared" si="0"/>
        <v>934.9152498956809</v>
      </c>
      <c r="D15">
        <f t="shared" si="1"/>
        <v>0.12</v>
      </c>
      <c r="E15">
        <f ca="1" t="shared" si="2"/>
        <v>107.3400736344676</v>
      </c>
      <c r="F15">
        <f ca="1" t="shared" si="5"/>
        <v>0.4594670807351991</v>
      </c>
      <c r="G15">
        <f t="shared" si="3"/>
        <v>120</v>
      </c>
    </row>
    <row r="16" spans="1:7" ht="13.5">
      <c r="A16">
        <f t="shared" si="6"/>
        <v>11</v>
      </c>
      <c r="B16">
        <f t="shared" si="4"/>
        <v>860.8948866808732</v>
      </c>
      <c r="C16">
        <f ca="1" t="shared" si="0"/>
        <v>732.3751765720356</v>
      </c>
      <c r="D16">
        <f t="shared" si="1"/>
        <v>0.12</v>
      </c>
      <c r="E16">
        <f ca="1" t="shared" si="2"/>
        <v>95.97979112813253</v>
      </c>
      <c r="F16">
        <f ca="1" t="shared" si="5"/>
        <v>0.4780916308907204</v>
      </c>
      <c r="G16">
        <f t="shared" si="3"/>
        <v>120</v>
      </c>
    </row>
    <row r="17" spans="1:7" ht="13.5">
      <c r="A17">
        <f t="shared" si="6"/>
        <v>12</v>
      </c>
      <c r="B17">
        <f t="shared" si="4"/>
        <v>887.3017658064849</v>
      </c>
      <c r="C17">
        <f ca="1" t="shared" si="0"/>
        <v>1054.674893466455</v>
      </c>
      <c r="D17">
        <f t="shared" si="1"/>
        <v>0.12</v>
      </c>
      <c r="E17">
        <f ca="1" t="shared" si="2"/>
        <v>102.12747407555916</v>
      </c>
      <c r="F17">
        <f ca="1" t="shared" si="5"/>
        <v>0.5308778402437193</v>
      </c>
      <c r="G17">
        <f t="shared" si="3"/>
        <v>120</v>
      </c>
    </row>
    <row r="18" spans="1:7" ht="13.5">
      <c r="A18">
        <f t="shared" si="6"/>
        <v>13</v>
      </c>
      <c r="B18">
        <f t="shared" si="4"/>
        <v>820.9703749840553</v>
      </c>
      <c r="C18">
        <f ca="1" t="shared" si="0"/>
        <v>628.4024861559433</v>
      </c>
      <c r="D18">
        <f t="shared" si="1"/>
        <v>0.12</v>
      </c>
      <c r="E18">
        <f ca="1" t="shared" si="2"/>
        <v>95.23730424790055</v>
      </c>
      <c r="F18">
        <f ca="1" t="shared" si="5"/>
        <v>0.43716844978295744</v>
      </c>
      <c r="G18">
        <f t="shared" si="3"/>
        <v>120</v>
      </c>
    </row>
    <row r="19" spans="1:7" ht="13.5">
      <c r="A19">
        <f t="shared" si="6"/>
        <v>14</v>
      </c>
      <c r="B19">
        <f t="shared" si="4"/>
        <v>748.5758373917442</v>
      </c>
      <c r="C19">
        <f ca="1" t="shared" si="0"/>
        <v>535.5791549472356</v>
      </c>
      <c r="D19">
        <f t="shared" si="1"/>
        <v>0.12</v>
      </c>
      <c r="E19">
        <f ca="1" t="shared" si="2"/>
        <v>86.83322545044015</v>
      </c>
      <c r="F19">
        <f ca="1" t="shared" si="5"/>
        <v>0.3938567772011068</v>
      </c>
      <c r="G19">
        <f t="shared" si="3"/>
        <v>120</v>
      </c>
    </row>
    <row r="20" spans="1:7" ht="13.5">
      <c r="A20">
        <f t="shared" si="6"/>
        <v>15</v>
      </c>
      <c r="B20">
        <f t="shared" si="4"/>
        <v>648.2165828916059</v>
      </c>
      <c r="C20">
        <f ca="1" t="shared" si="0"/>
        <v>517.3877541334656</v>
      </c>
      <c r="D20">
        <f t="shared" si="1"/>
        <v>0.12</v>
      </c>
      <c r="E20">
        <f ca="1" t="shared" si="2"/>
        <v>71.70151556204651</v>
      </c>
      <c r="F20">
        <f ca="1" t="shared" si="5"/>
        <v>0.31021950271777987</v>
      </c>
      <c r="G20">
        <f t="shared" si="3"/>
        <v>120</v>
      </c>
    </row>
    <row r="21" spans="1:7" ht="13.5">
      <c r="A21">
        <f t="shared" si="6"/>
        <v>16</v>
      </c>
      <c r="B21">
        <f t="shared" si="4"/>
        <v>652.0052203065397</v>
      </c>
      <c r="C21">
        <f ca="1" t="shared" si="0"/>
        <v>679.2723831251539</v>
      </c>
      <c r="D21">
        <f t="shared" si="1"/>
        <v>0.12</v>
      </c>
      <c r="E21">
        <f ca="1" t="shared" si="2"/>
        <v>74.21391763427978</v>
      </c>
      <c r="F21">
        <f ca="1" t="shared" si="5"/>
        <v>0.41130862692604964</v>
      </c>
      <c r="G21">
        <f t="shared" si="3"/>
        <v>120</v>
      </c>
    </row>
    <row r="22" spans="1:7" ht="13.5">
      <c r="A22">
        <f t="shared" si="6"/>
        <v>17</v>
      </c>
      <c r="B22">
        <f t="shared" si="4"/>
        <v>668.7127971727647</v>
      </c>
      <c r="C22">
        <f ca="1" t="shared" si="0"/>
        <v>838.2239142209482</v>
      </c>
      <c r="D22">
        <f t="shared" si="1"/>
        <v>0.12</v>
      </c>
      <c r="E22">
        <f ca="1" t="shared" si="2"/>
        <v>86.63887525687025</v>
      </c>
      <c r="F22">
        <f ca="1" t="shared" si="5"/>
        <v>0.4350375821725082</v>
      </c>
      <c r="G22">
        <f t="shared" si="3"/>
        <v>120</v>
      </c>
    </row>
    <row r="23" spans="1:7" ht="13.5">
      <c r="A23">
        <f t="shared" si="6"/>
        <v>18</v>
      </c>
      <c r="B23">
        <f t="shared" si="4"/>
        <v>610.2064507067522</v>
      </c>
      <c r="C23">
        <f ca="1" t="shared" si="0"/>
        <v>445.4045278930028</v>
      </c>
      <c r="D23">
        <f t="shared" si="1"/>
        <v>0.12</v>
      </c>
      <c r="E23">
        <f ca="1" t="shared" si="2"/>
        <v>66.23258127039267</v>
      </c>
      <c r="F23">
        <f ca="1" t="shared" si="5"/>
        <v>0.3382368513806011</v>
      </c>
      <c r="G23">
        <f t="shared" si="3"/>
        <v>120</v>
      </c>
    </row>
    <row r="24" spans="1:7" ht="13.5">
      <c r="A24">
        <f t="shared" si="6"/>
        <v>19</v>
      </c>
      <c r="B24">
        <f t="shared" si="4"/>
        <v>640.4859982681057</v>
      </c>
      <c r="C24">
        <f ca="1" t="shared" si="0"/>
        <v>564.6658001507002</v>
      </c>
      <c r="D24">
        <f t="shared" si="1"/>
        <v>0.12</v>
      </c>
      <c r="E24">
        <f ca="1" t="shared" si="2"/>
        <v>69.81322646765035</v>
      </c>
      <c r="F24">
        <f ca="1" t="shared" si="5"/>
        <v>0.435312983610624</v>
      </c>
      <c r="G24">
        <f t="shared" si="3"/>
        <v>120</v>
      </c>
    </row>
    <row r="25" spans="1:7" ht="13.5">
      <c r="A25">
        <f t="shared" si="6"/>
        <v>20</v>
      </c>
      <c r="B25">
        <f t="shared" si="4"/>
        <v>689.2876326821521</v>
      </c>
      <c r="C25">
        <f ca="1" t="shared" si="0"/>
        <v>494.8611506647893</v>
      </c>
      <c r="D25">
        <f t="shared" si="1"/>
        <v>0.12</v>
      </c>
      <c r="E25">
        <f ca="1" t="shared" si="2"/>
        <v>86.2952845662395</v>
      </c>
      <c r="F25">
        <f ca="1" t="shared" si="5"/>
        <v>0.47417906755513073</v>
      </c>
      <c r="G25">
        <f t="shared" si="3"/>
        <v>120</v>
      </c>
    </row>
    <row r="26" spans="1:7" ht="13.5">
      <c r="A26">
        <f t="shared" si="6"/>
        <v>21</v>
      </c>
      <c r="B26">
        <f t="shared" si="4"/>
        <v>722.3553429813123</v>
      </c>
      <c r="C26">
        <f ca="1" t="shared" si="0"/>
        <v>601.1726935494241</v>
      </c>
      <c r="D26">
        <f t="shared" si="1"/>
        <v>0.12</v>
      </c>
      <c r="E26">
        <f ca="1" t="shared" si="2"/>
        <v>91.0608386767782</v>
      </c>
      <c r="F26">
        <f ca="1" t="shared" si="5"/>
        <v>0.48210884971649204</v>
      </c>
      <c r="G26">
        <f t="shared" si="3"/>
        <v>120</v>
      </c>
    </row>
    <row r="27" spans="1:7" ht="13.5">
      <c r="A27">
        <f t="shared" si="6"/>
        <v>22</v>
      </c>
      <c r="B27">
        <f t="shared" si="4"/>
        <v>829.9559411000638</v>
      </c>
      <c r="C27">
        <f ca="1" t="shared" si="0"/>
        <v>717.1073995627213</v>
      </c>
      <c r="D27">
        <f t="shared" si="1"/>
        <v>0.12</v>
      </c>
      <c r="E27">
        <f ca="1" t="shared" si="2"/>
        <v>92.03032052576373</v>
      </c>
      <c r="F27">
        <f ca="1" t="shared" si="5"/>
        <v>0.5892473885489877</v>
      </c>
      <c r="G27">
        <f t="shared" si="3"/>
        <v>120</v>
      </c>
    </row>
    <row r="28" spans="1:7" ht="13.5">
      <c r="A28">
        <f t="shared" si="6"/>
        <v>23</v>
      </c>
      <c r="B28">
        <f t="shared" si="4"/>
        <v>813.6636103205677</v>
      </c>
      <c r="C28">
        <f ca="1" t="shared" si="0"/>
        <v>684.1944379447048</v>
      </c>
      <c r="D28">
        <f t="shared" si="1"/>
        <v>0.12</v>
      </c>
      <c r="E28">
        <f ca="1" t="shared" si="2"/>
        <v>91.81772585332932</v>
      </c>
      <c r="F28">
        <f ca="1" t="shared" si="5"/>
        <v>0.4666668013501818</v>
      </c>
      <c r="G28">
        <f t="shared" si="3"/>
        <v>120</v>
      </c>
    </row>
    <row r="29" spans="1:7" ht="13.5">
      <c r="A29">
        <f t="shared" si="6"/>
        <v>24</v>
      </c>
      <c r="B29">
        <f t="shared" si="4"/>
        <v>861.1876659485529</v>
      </c>
      <c r="C29">
        <f ca="1" t="shared" si="0"/>
        <v>1086.9743300723046</v>
      </c>
      <c r="D29">
        <f t="shared" si="1"/>
        <v>0.12</v>
      </c>
      <c r="E29">
        <f ca="1" t="shared" si="2"/>
        <v>96.52437320113006</v>
      </c>
      <c r="F29">
        <f ca="1" t="shared" si="5"/>
        <v>0.5374237259938814</v>
      </c>
      <c r="G29">
        <f t="shared" si="3"/>
        <v>120</v>
      </c>
    </row>
    <row r="30" spans="1:7" ht="13.5">
      <c r="A30">
        <f t="shared" si="6"/>
        <v>25</v>
      </c>
      <c r="B30">
        <f t="shared" si="4"/>
        <v>983.6916260523244</v>
      </c>
      <c r="C30">
        <f ca="1" t="shared" si="0"/>
        <v>1071.241039897781</v>
      </c>
      <c r="D30">
        <f t="shared" si="1"/>
        <v>0.12</v>
      </c>
      <c r="E30">
        <f ca="1" t="shared" si="2"/>
        <v>118.21508478402829</v>
      </c>
      <c r="F30">
        <f ca="1" t="shared" si="5"/>
        <v>0.6342085094144674</v>
      </c>
      <c r="G30">
        <f t="shared" si="3"/>
        <v>120</v>
      </c>
    </row>
    <row r="31" spans="1:7" ht="13.5">
      <c r="A31">
        <f t="shared" si="6"/>
        <v>26</v>
      </c>
      <c r="B31">
        <f t="shared" si="4"/>
        <v>969.0613056519496</v>
      </c>
      <c r="C31">
        <f ca="1" t="shared" si="0"/>
        <v>1236.9614438401675</v>
      </c>
      <c r="D31">
        <f t="shared" si="1"/>
        <v>0.12</v>
      </c>
      <c r="E31">
        <f ca="1" t="shared" si="2"/>
        <v>123.03478038102763</v>
      </c>
      <c r="F31">
        <f ca="1" t="shared" si="5"/>
        <v>0.5457858774552324</v>
      </c>
      <c r="G31">
        <f t="shared" si="3"/>
        <v>120</v>
      </c>
    </row>
    <row r="32" spans="1:7" ht="13.5">
      <c r="A32">
        <f t="shared" si="6"/>
        <v>27</v>
      </c>
      <c r="B32">
        <f t="shared" si="4"/>
        <v>1055.0222619820063</v>
      </c>
      <c r="C32">
        <f ca="1" t="shared" si="0"/>
        <v>1231.6056865504195</v>
      </c>
      <c r="D32">
        <f t="shared" si="1"/>
        <v>0.12</v>
      </c>
      <c r="E32">
        <f ca="1" t="shared" si="2"/>
        <v>122.72214350589674</v>
      </c>
      <c r="F32">
        <f ca="1" t="shared" si="5"/>
        <v>0.6437796968649021</v>
      </c>
      <c r="G32">
        <f t="shared" si="3"/>
        <v>120</v>
      </c>
    </row>
    <row r="33" spans="1:7" ht="13.5">
      <c r="A33">
        <f t="shared" si="6"/>
        <v>28</v>
      </c>
      <c r="B33">
        <f t="shared" si="4"/>
        <v>1087.8541559292435</v>
      </c>
      <c r="C33">
        <f ca="1" t="shared" si="0"/>
        <v>1041.704969857379</v>
      </c>
      <c r="D33">
        <f t="shared" si="1"/>
        <v>0.12</v>
      </c>
      <c r="E33">
        <f ca="1" t="shared" si="2"/>
        <v>126.11249432287121</v>
      </c>
      <c r="F33">
        <f ca="1" t="shared" si="5"/>
        <v>0.6204576514275505</v>
      </c>
      <c r="G33">
        <f t="shared" si="3"/>
        <v>120</v>
      </c>
    </row>
    <row r="34" spans="1:7" ht="13.5">
      <c r="A34">
        <f t="shared" si="6"/>
        <v>29</v>
      </c>
      <c r="B34">
        <f t="shared" si="4"/>
        <v>1020.5703177505645</v>
      </c>
      <c r="C34">
        <f ca="1" t="shared" si="0"/>
        <v>1315.6556871569378</v>
      </c>
      <c r="D34">
        <f t="shared" si="1"/>
        <v>0.12</v>
      </c>
      <c r="E34">
        <f ca="1" t="shared" si="2"/>
        <v>120.35759933255376</v>
      </c>
      <c r="F34">
        <f ca="1" t="shared" si="5"/>
        <v>0.5402418443004661</v>
      </c>
      <c r="G34">
        <f t="shared" si="3"/>
        <v>120</v>
      </c>
    </row>
    <row r="35" spans="1:7" ht="13.5">
      <c r="A35">
        <f t="shared" si="6"/>
        <v>30</v>
      </c>
      <c r="B35">
        <f t="shared" si="4"/>
        <v>938.5376500630304</v>
      </c>
      <c r="C35">
        <f ca="1" t="shared" si="0"/>
        <v>869.6752005271062</v>
      </c>
      <c r="D35">
        <f t="shared" si="1"/>
        <v>0.12</v>
      </c>
      <c r="E35">
        <f ca="1" t="shared" si="2"/>
        <v>117.8691880353175</v>
      </c>
      <c r="F35">
        <f ca="1" t="shared" si="5"/>
        <v>0.49179824251142235</v>
      </c>
      <c r="G35">
        <f t="shared" si="3"/>
        <v>120</v>
      </c>
    </row>
    <row r="36" spans="1:7" ht="13.5">
      <c r="A36">
        <f t="shared" si="6"/>
        <v>31</v>
      </c>
      <c r="B36">
        <f t="shared" si="4"/>
        <v>875.6537363388201</v>
      </c>
      <c r="C36">
        <f ca="1" t="shared" si="0"/>
        <v>732.6783467669329</v>
      </c>
      <c r="D36">
        <f t="shared" si="1"/>
        <v>0.12</v>
      </c>
      <c r="E36">
        <f ca="1" t="shared" si="2"/>
        <v>96.9903955277268</v>
      </c>
      <c r="F36">
        <f ca="1" t="shared" si="5"/>
        <v>0.4751857598952345</v>
      </c>
      <c r="G36">
        <f t="shared" si="3"/>
        <v>120</v>
      </c>
    </row>
    <row r="37" spans="1:7" ht="13.5">
      <c r="A37">
        <f t="shared" si="6"/>
        <v>32</v>
      </c>
      <c r="B37">
        <f t="shared" si="4"/>
        <v>762.2569411271179</v>
      </c>
      <c r="C37">
        <f aca="true" ca="1" t="shared" si="7" ref="C37:C68">B37*(1-E$3+2*RAND()*E$3)</f>
        <v>740.1710204819576</v>
      </c>
      <c r="D37">
        <f aca="true" t="shared" si="8" ref="D37:D68">IF(C37&lt;H$2,0,IF(C37&lt;I$2,(I$3*(C37-H$2)/(I$2-H$2)),I$3))</f>
        <v>0.12</v>
      </c>
      <c r="E37">
        <f aca="true" ca="1" t="shared" si="9" ref="E37:E68">B37*D37*(1-F$3+2*RAND()*F$3)</f>
        <v>90.53878029491702</v>
      </c>
      <c r="F37">
        <f ca="1" t="shared" si="5"/>
        <v>0.36803657828333375</v>
      </c>
      <c r="G37">
        <f aca="true" t="shared" si="10" ref="G37:G68">B$3*D37</f>
        <v>120</v>
      </c>
    </row>
    <row r="38" spans="1:7" ht="13.5">
      <c r="A38">
        <f t="shared" si="6"/>
        <v>33</v>
      </c>
      <c r="B38">
        <f aca="true" t="shared" si="11" ref="B38:B74">(B37-E37)*EXP(F38-(B37-E37)*H$4)</f>
        <v>696.2189997720044</v>
      </c>
      <c r="C38">
        <f ca="1" t="shared" si="7"/>
        <v>893.0741283509988</v>
      </c>
      <c r="D38">
        <f t="shared" si="8"/>
        <v>0.12</v>
      </c>
      <c r="E38">
        <f ca="1" t="shared" si="9"/>
        <v>89.2093652102734</v>
      </c>
      <c r="F38">
        <f aca="true" ca="1" t="shared" si="12" ref="F38:F74">D$3*F37+(1-D$3)*(A$3*(1-C$3+2*RAND()*C$3))</f>
        <v>0.3716844970765179</v>
      </c>
      <c r="G38">
        <f t="shared" si="10"/>
        <v>120</v>
      </c>
    </row>
    <row r="39" spans="1:7" ht="13.5">
      <c r="A39">
        <f t="shared" si="6"/>
        <v>34</v>
      </c>
      <c r="B39">
        <f t="shared" si="11"/>
        <v>633.7819238655483</v>
      </c>
      <c r="C39">
        <f ca="1" t="shared" si="7"/>
        <v>695.6742824988884</v>
      </c>
      <c r="D39">
        <f t="shared" si="8"/>
        <v>0.12</v>
      </c>
      <c r="E39">
        <f ca="1" t="shared" si="9"/>
        <v>71.0473317039505</v>
      </c>
      <c r="F39">
        <f ca="1" t="shared" si="12"/>
        <v>0.3466650805228423</v>
      </c>
      <c r="G39">
        <f t="shared" si="10"/>
        <v>120</v>
      </c>
    </row>
    <row r="40" spans="1:7" ht="13.5">
      <c r="A40">
        <f t="shared" si="6"/>
        <v>35</v>
      </c>
      <c r="B40">
        <f t="shared" si="11"/>
        <v>586.6363957803475</v>
      </c>
      <c r="C40">
        <f ca="1" t="shared" si="7"/>
        <v>580.2185052670022</v>
      </c>
      <c r="D40">
        <f t="shared" si="8"/>
        <v>0.12</v>
      </c>
      <c r="E40">
        <f ca="1" t="shared" si="9"/>
        <v>72.35754513414545</v>
      </c>
      <c r="F40">
        <f ca="1" t="shared" si="12"/>
        <v>0.3229643961439921</v>
      </c>
      <c r="G40">
        <f t="shared" si="10"/>
        <v>120</v>
      </c>
    </row>
    <row r="41" spans="1:7" ht="13.5">
      <c r="A41">
        <f t="shared" si="6"/>
        <v>36</v>
      </c>
      <c r="B41">
        <f t="shared" si="11"/>
        <v>612.2762374478629</v>
      </c>
      <c r="C41">
        <f ca="1" t="shared" si="7"/>
        <v>462.3756879063124</v>
      </c>
      <c r="D41">
        <f t="shared" si="8"/>
        <v>0.12</v>
      </c>
      <c r="E41">
        <f ca="1" t="shared" si="9"/>
        <v>71.02784148749726</v>
      </c>
      <c r="F41">
        <f ca="1" t="shared" si="12"/>
        <v>0.4315573450441123</v>
      </c>
      <c r="G41">
        <f t="shared" si="10"/>
        <v>120</v>
      </c>
    </row>
    <row r="42" spans="1:7" ht="13.5">
      <c r="A42">
        <f t="shared" si="6"/>
        <v>37</v>
      </c>
      <c r="B42">
        <f t="shared" si="11"/>
        <v>636.0380661415944</v>
      </c>
      <c r="C42">
        <f ca="1" t="shared" si="7"/>
        <v>743.5789455585334</v>
      </c>
      <c r="D42">
        <f t="shared" si="8"/>
        <v>0.12</v>
      </c>
      <c r="E42">
        <f ca="1" t="shared" si="9"/>
        <v>72.62871656260874</v>
      </c>
      <c r="F42">
        <f ca="1" t="shared" si="12"/>
        <v>0.4320042962244226</v>
      </c>
      <c r="G42">
        <f t="shared" si="10"/>
        <v>120</v>
      </c>
    </row>
    <row r="43" spans="1:7" ht="13.5">
      <c r="A43">
        <f t="shared" si="6"/>
        <v>38</v>
      </c>
      <c r="B43">
        <f t="shared" si="11"/>
        <v>737.0963326247679</v>
      </c>
      <c r="C43">
        <f ca="1" t="shared" si="7"/>
        <v>745.1053908906839</v>
      </c>
      <c r="D43">
        <f t="shared" si="8"/>
        <v>0.12</v>
      </c>
      <c r="E43">
        <f ca="1" t="shared" si="9"/>
        <v>89.59291668484725</v>
      </c>
      <c r="F43">
        <f ca="1" t="shared" si="12"/>
        <v>0.5504168173351962</v>
      </c>
      <c r="G43">
        <f t="shared" si="10"/>
        <v>120</v>
      </c>
    </row>
    <row r="44" spans="1:7" ht="13.5">
      <c r="A44">
        <f t="shared" si="6"/>
        <v>39</v>
      </c>
      <c r="B44">
        <f t="shared" si="11"/>
        <v>771.7424913732406</v>
      </c>
      <c r="C44">
        <f ca="1" t="shared" si="7"/>
        <v>550.0361603741554</v>
      </c>
      <c r="D44">
        <f t="shared" si="8"/>
        <v>0.12</v>
      </c>
      <c r="E44">
        <f ca="1" t="shared" si="9"/>
        <v>91.00485638303621</v>
      </c>
      <c r="F44">
        <f ca="1" t="shared" si="12"/>
        <v>0.4992785728110705</v>
      </c>
      <c r="G44">
        <f t="shared" si="10"/>
        <v>120</v>
      </c>
    </row>
    <row r="45" spans="1:7" ht="13.5">
      <c r="A45">
        <f t="shared" si="6"/>
        <v>40</v>
      </c>
      <c r="B45">
        <f t="shared" si="11"/>
        <v>721.3778455466149</v>
      </c>
      <c r="C45">
        <f ca="1" t="shared" si="7"/>
        <v>926.7198758364294</v>
      </c>
      <c r="D45">
        <f t="shared" si="8"/>
        <v>0.12</v>
      </c>
      <c r="E45">
        <f ca="1" t="shared" si="9"/>
        <v>95.2020616592239</v>
      </c>
      <c r="F45">
        <f ca="1" t="shared" si="12"/>
        <v>0.3983549075488322</v>
      </c>
      <c r="G45">
        <f t="shared" si="10"/>
        <v>120</v>
      </c>
    </row>
    <row r="46" spans="1:7" ht="13.5">
      <c r="A46">
        <f t="shared" si="6"/>
        <v>41</v>
      </c>
      <c r="B46">
        <f t="shared" si="11"/>
        <v>787.2879849371035</v>
      </c>
      <c r="C46">
        <f ca="1" t="shared" si="7"/>
        <v>574.2752092638176</v>
      </c>
      <c r="D46">
        <f t="shared" si="8"/>
        <v>0.12</v>
      </c>
      <c r="E46">
        <f ca="1" t="shared" si="9"/>
        <v>85.19750292654942</v>
      </c>
      <c r="F46">
        <f ca="1" t="shared" si="12"/>
        <v>0.5420508643053978</v>
      </c>
      <c r="G46">
        <f t="shared" si="10"/>
        <v>120</v>
      </c>
    </row>
    <row r="47" spans="1:7" ht="13.5">
      <c r="A47">
        <f t="shared" si="6"/>
        <v>42</v>
      </c>
      <c r="B47">
        <f t="shared" si="11"/>
        <v>897.6105440406756</v>
      </c>
      <c r="C47">
        <f ca="1" t="shared" si="7"/>
        <v>635.6207433507225</v>
      </c>
      <c r="D47">
        <f t="shared" si="8"/>
        <v>0.12</v>
      </c>
      <c r="E47">
        <f ca="1" t="shared" si="9"/>
        <v>101.44615966166852</v>
      </c>
      <c r="F47">
        <f ca="1" t="shared" si="12"/>
        <v>0.5967192351576919</v>
      </c>
      <c r="G47">
        <f t="shared" si="10"/>
        <v>120</v>
      </c>
    </row>
    <row r="48" spans="1:7" ht="13.5">
      <c r="A48">
        <f t="shared" si="6"/>
        <v>43</v>
      </c>
      <c r="B48">
        <f t="shared" si="11"/>
        <v>971.8003049991568</v>
      </c>
      <c r="C48">
        <f ca="1" t="shared" si="7"/>
        <v>690.1988063410914</v>
      </c>
      <c r="D48">
        <f t="shared" si="8"/>
        <v>0.12</v>
      </c>
      <c r="E48">
        <f ca="1" t="shared" si="9"/>
        <v>119.18444586284822</v>
      </c>
      <c r="F48">
        <f ca="1" t="shared" si="12"/>
        <v>0.5974268504485215</v>
      </c>
      <c r="G48">
        <f t="shared" si="10"/>
        <v>120</v>
      </c>
    </row>
    <row r="49" spans="1:7" ht="13.5">
      <c r="A49">
        <f t="shared" si="6"/>
        <v>44</v>
      </c>
      <c r="B49">
        <f t="shared" si="11"/>
        <v>919.6486207743206</v>
      </c>
      <c r="C49">
        <f ca="1" t="shared" si="7"/>
        <v>871.2035452762041</v>
      </c>
      <c r="D49">
        <f t="shared" si="8"/>
        <v>0.12</v>
      </c>
      <c r="E49">
        <f ca="1" t="shared" si="9"/>
        <v>109.54936040991349</v>
      </c>
      <c r="F49">
        <f ca="1" t="shared" si="12"/>
        <v>0.5019904876463058</v>
      </c>
      <c r="G49">
        <f t="shared" si="10"/>
        <v>120</v>
      </c>
    </row>
    <row r="50" spans="1:7" ht="13.5">
      <c r="A50">
        <f t="shared" si="6"/>
        <v>45</v>
      </c>
      <c r="B50">
        <f t="shared" si="11"/>
        <v>998.8807085360696</v>
      </c>
      <c r="C50">
        <f ca="1" t="shared" si="7"/>
        <v>869.6107584168348</v>
      </c>
      <c r="D50">
        <f t="shared" si="8"/>
        <v>0.12</v>
      </c>
      <c r="E50">
        <f ca="1" t="shared" si="9"/>
        <v>117.6288276134772</v>
      </c>
      <c r="F50">
        <f ca="1" t="shared" si="12"/>
        <v>0.6145282070075204</v>
      </c>
      <c r="G50">
        <f t="shared" si="10"/>
        <v>120</v>
      </c>
    </row>
    <row r="51" spans="1:7" ht="13.5">
      <c r="A51">
        <f t="shared" si="6"/>
        <v>46</v>
      </c>
      <c r="B51">
        <f t="shared" si="11"/>
        <v>976.2083126982976</v>
      </c>
      <c r="C51">
        <f ca="1" t="shared" si="7"/>
        <v>1265.650317483777</v>
      </c>
      <c r="D51">
        <f t="shared" si="8"/>
        <v>0.12</v>
      </c>
      <c r="E51">
        <f ca="1" t="shared" si="9"/>
        <v>125.55874103374141</v>
      </c>
      <c r="F51">
        <f ca="1" t="shared" si="12"/>
        <v>0.5429584507376005</v>
      </c>
      <c r="G51">
        <f t="shared" si="10"/>
        <v>120</v>
      </c>
    </row>
    <row r="52" spans="1:7" ht="13.5">
      <c r="A52">
        <f t="shared" si="6"/>
        <v>47</v>
      </c>
      <c r="B52">
        <f t="shared" si="11"/>
        <v>966.5595353421795</v>
      </c>
      <c r="C52">
        <f ca="1" t="shared" si="7"/>
        <v>1110.1121704424604</v>
      </c>
      <c r="D52">
        <f t="shared" si="8"/>
        <v>0.12</v>
      </c>
      <c r="E52">
        <f ca="1" t="shared" si="9"/>
        <v>121.15703007753106</v>
      </c>
      <c r="F52">
        <f ca="1" t="shared" si="12"/>
        <v>0.5530674219000157</v>
      </c>
      <c r="G52">
        <f t="shared" si="10"/>
        <v>120</v>
      </c>
    </row>
    <row r="53" spans="1:7" ht="13.5">
      <c r="A53">
        <f t="shared" si="6"/>
        <v>48</v>
      </c>
      <c r="B53">
        <f t="shared" si="11"/>
        <v>939.8946495221732</v>
      </c>
      <c r="C53">
        <f ca="1" t="shared" si="7"/>
        <v>800.3326396286102</v>
      </c>
      <c r="D53">
        <f t="shared" si="8"/>
        <v>0.12</v>
      </c>
      <c r="E53">
        <f ca="1" t="shared" si="9"/>
        <v>106.6703542869445</v>
      </c>
      <c r="F53">
        <f ca="1" t="shared" si="12"/>
        <v>0.5286561951033557</v>
      </c>
      <c r="G53">
        <f t="shared" si="10"/>
        <v>120</v>
      </c>
    </row>
    <row r="54" spans="1:7" ht="13.5">
      <c r="A54">
        <f t="shared" si="6"/>
        <v>49</v>
      </c>
      <c r="B54">
        <f t="shared" si="11"/>
        <v>926.20977579139</v>
      </c>
      <c r="C54">
        <f ca="1" t="shared" si="7"/>
        <v>1150.4989072768776</v>
      </c>
      <c r="D54">
        <f t="shared" si="8"/>
        <v>0.12</v>
      </c>
      <c r="E54">
        <f ca="1" t="shared" si="9"/>
        <v>109.69195136318457</v>
      </c>
      <c r="F54">
        <f ca="1" t="shared" si="12"/>
        <v>0.5224100284296571</v>
      </c>
      <c r="G54">
        <f t="shared" si="10"/>
        <v>120</v>
      </c>
    </row>
    <row r="55" spans="1:7" ht="13.5">
      <c r="A55">
        <f t="shared" si="6"/>
        <v>50</v>
      </c>
      <c r="B55">
        <f t="shared" si="11"/>
        <v>945.632920482144</v>
      </c>
      <c r="C55">
        <f ca="1" t="shared" si="7"/>
        <v>705.0381337546673</v>
      </c>
      <c r="D55">
        <f t="shared" si="8"/>
        <v>0.12</v>
      </c>
      <c r="E55">
        <f ca="1" t="shared" si="9"/>
        <v>105.7875801760076</v>
      </c>
      <c r="F55">
        <f ca="1" t="shared" si="12"/>
        <v>0.5550646301867412</v>
      </c>
      <c r="G55">
        <f t="shared" si="10"/>
        <v>120</v>
      </c>
    </row>
    <row r="56" spans="1:7" ht="13.5">
      <c r="A56">
        <f t="shared" si="6"/>
        <v>51</v>
      </c>
      <c r="B56">
        <f t="shared" si="11"/>
        <v>988.6597431857103</v>
      </c>
      <c r="C56">
        <f ca="1" t="shared" si="7"/>
        <v>747.6379822137895</v>
      </c>
      <c r="D56">
        <f t="shared" si="8"/>
        <v>0.12</v>
      </c>
      <c r="E56">
        <f ca="1" t="shared" si="9"/>
        <v>114.72192837772609</v>
      </c>
      <c r="F56">
        <f ca="1" t="shared" si="12"/>
        <v>0.5830551451095026</v>
      </c>
      <c r="G56">
        <f t="shared" si="10"/>
        <v>120</v>
      </c>
    </row>
    <row r="57" spans="1:7" ht="13.5">
      <c r="A57">
        <f t="shared" si="6"/>
        <v>52</v>
      </c>
      <c r="B57">
        <f t="shared" si="11"/>
        <v>953.2722929531659</v>
      </c>
      <c r="C57">
        <f ca="1" t="shared" si="7"/>
        <v>674.953308178983</v>
      </c>
      <c r="D57">
        <f t="shared" si="8"/>
        <v>0.12</v>
      </c>
      <c r="E57">
        <f ca="1" t="shared" si="9"/>
        <v>120.91646119316648</v>
      </c>
      <c r="F57">
        <f ca="1" t="shared" si="12"/>
        <v>0.5238602691101065</v>
      </c>
      <c r="G57">
        <f t="shared" si="10"/>
        <v>120</v>
      </c>
    </row>
    <row r="58" spans="1:7" ht="13.5">
      <c r="A58">
        <f t="shared" si="6"/>
        <v>53</v>
      </c>
      <c r="B58">
        <f t="shared" si="11"/>
        <v>847.7204319086223</v>
      </c>
      <c r="C58">
        <f ca="1" t="shared" si="7"/>
        <v>925.0227472928951</v>
      </c>
      <c r="D58">
        <f t="shared" si="8"/>
        <v>0.12</v>
      </c>
      <c r="E58">
        <f ca="1" t="shared" si="9"/>
        <v>97.94902041416857</v>
      </c>
      <c r="F58">
        <f ca="1" t="shared" si="12"/>
        <v>0.43446878616767565</v>
      </c>
      <c r="G58">
        <f t="shared" si="10"/>
        <v>120</v>
      </c>
    </row>
    <row r="59" spans="1:7" ht="13.5">
      <c r="A59">
        <f t="shared" si="6"/>
        <v>54</v>
      </c>
      <c r="B59">
        <f t="shared" si="11"/>
        <v>770.6420073044814</v>
      </c>
      <c r="C59">
        <f ca="1" t="shared" si="7"/>
        <v>793.3786922950884</v>
      </c>
      <c r="D59">
        <f t="shared" si="8"/>
        <v>0.12</v>
      </c>
      <c r="E59">
        <f ca="1" t="shared" si="9"/>
        <v>94.98280303658088</v>
      </c>
      <c r="F59">
        <f ca="1" t="shared" si="12"/>
        <v>0.40234127351716814</v>
      </c>
      <c r="G59">
        <f t="shared" si="10"/>
        <v>120</v>
      </c>
    </row>
    <row r="60" spans="1:7" ht="13.5">
      <c r="A60">
        <f t="shared" si="6"/>
        <v>55</v>
      </c>
      <c r="B60">
        <f t="shared" si="11"/>
        <v>701.0216220935482</v>
      </c>
      <c r="C60">
        <f ca="1" t="shared" si="7"/>
        <v>863.5401989078755</v>
      </c>
      <c r="D60">
        <f t="shared" si="8"/>
        <v>0.12</v>
      </c>
      <c r="E60">
        <f ca="1" t="shared" si="9"/>
        <v>82.42644522313265</v>
      </c>
      <c r="F60">
        <f ca="1" t="shared" si="12"/>
        <v>0.37467952010868416</v>
      </c>
      <c r="G60">
        <f t="shared" si="10"/>
        <v>120</v>
      </c>
    </row>
    <row r="61" spans="1:7" ht="13.5">
      <c r="A61">
        <f t="shared" si="6"/>
        <v>56</v>
      </c>
      <c r="B61">
        <f t="shared" si="11"/>
        <v>704.990339329711</v>
      </c>
      <c r="C61">
        <f ca="1" t="shared" si="7"/>
        <v>691.2197341779804</v>
      </c>
      <c r="D61">
        <f t="shared" si="8"/>
        <v>0.12</v>
      </c>
      <c r="E61">
        <f ca="1" t="shared" si="9"/>
        <v>92.85572280846291</v>
      </c>
      <c r="F61">
        <f ca="1" t="shared" si="12"/>
        <v>0.44003062470163934</v>
      </c>
      <c r="G61">
        <f t="shared" si="10"/>
        <v>120</v>
      </c>
    </row>
    <row r="62" spans="1:7" ht="13.5">
      <c r="A62">
        <f t="shared" si="6"/>
        <v>57</v>
      </c>
      <c r="B62">
        <f t="shared" si="11"/>
        <v>692.3234504993783</v>
      </c>
      <c r="C62">
        <f ca="1" t="shared" si="7"/>
        <v>492.47688872485344</v>
      </c>
      <c r="D62">
        <f t="shared" si="8"/>
        <v>0.12</v>
      </c>
      <c r="E62">
        <f ca="1" t="shared" si="9"/>
        <v>88.34613249284301</v>
      </c>
      <c r="F62">
        <f ca="1" t="shared" si="12"/>
        <v>0.4291683487304938</v>
      </c>
      <c r="G62">
        <f t="shared" si="10"/>
        <v>120</v>
      </c>
    </row>
    <row r="63" spans="1:7" ht="13.5">
      <c r="A63">
        <f t="shared" si="6"/>
        <v>58</v>
      </c>
      <c r="B63">
        <f t="shared" si="11"/>
        <v>627.420525329498</v>
      </c>
      <c r="C63">
        <f ca="1" t="shared" si="7"/>
        <v>494.03825408866095</v>
      </c>
      <c r="D63">
        <f t="shared" si="8"/>
        <v>0.12</v>
      </c>
      <c r="E63">
        <f ca="1" t="shared" si="9"/>
        <v>82.74348584536148</v>
      </c>
      <c r="F63">
        <f ca="1" t="shared" si="12"/>
        <v>0.3400690248663258</v>
      </c>
      <c r="G63">
        <f t="shared" si="10"/>
        <v>120</v>
      </c>
    </row>
    <row r="64" spans="1:7" ht="13.5">
      <c r="A64">
        <f t="shared" si="6"/>
        <v>59</v>
      </c>
      <c r="B64">
        <f t="shared" si="11"/>
        <v>630.6048782940203</v>
      </c>
      <c r="C64">
        <f ca="1" t="shared" si="7"/>
        <v>485.9471943108996</v>
      </c>
      <c r="D64">
        <f t="shared" si="8"/>
        <v>0.12</v>
      </c>
      <c r="E64">
        <f ca="1" t="shared" si="9"/>
        <v>81.65797341402462</v>
      </c>
      <c r="F64">
        <f ca="1" t="shared" si="12"/>
        <v>0.41882497186835355</v>
      </c>
      <c r="G64">
        <f t="shared" si="10"/>
        <v>120</v>
      </c>
    </row>
    <row r="65" spans="1:7" ht="13.5">
      <c r="A65">
        <f t="shared" si="6"/>
        <v>60</v>
      </c>
      <c r="B65">
        <f t="shared" si="11"/>
        <v>683.9755145279395</v>
      </c>
      <c r="C65">
        <f ca="1" t="shared" si="7"/>
        <v>695.3654984222538</v>
      </c>
      <c r="D65">
        <f t="shared" si="8"/>
        <v>0.12</v>
      </c>
      <c r="E65">
        <f ca="1" t="shared" si="9"/>
        <v>78.57978344419328</v>
      </c>
      <c r="F65">
        <f ca="1" t="shared" si="12"/>
        <v>0.49439384753804233</v>
      </c>
      <c r="G65">
        <f t="shared" si="10"/>
        <v>120</v>
      </c>
    </row>
    <row r="66" spans="1:7" ht="13.5">
      <c r="A66">
        <f t="shared" si="6"/>
        <v>61</v>
      </c>
      <c r="B66">
        <f t="shared" si="11"/>
        <v>710.6923615196882</v>
      </c>
      <c r="C66">
        <f ca="1" t="shared" si="7"/>
        <v>703.9091923735305</v>
      </c>
      <c r="D66">
        <f t="shared" si="8"/>
        <v>0.12</v>
      </c>
      <c r="E66">
        <f ca="1" t="shared" si="9"/>
        <v>85.0196411678659</v>
      </c>
      <c r="F66">
        <f ca="1" t="shared" si="12"/>
        <v>0.463055172325524</v>
      </c>
      <c r="G66">
        <f t="shared" si="10"/>
        <v>120</v>
      </c>
    </row>
    <row r="67" spans="1:7" ht="13.5">
      <c r="A67">
        <f t="shared" si="6"/>
        <v>62</v>
      </c>
      <c r="B67">
        <f t="shared" si="11"/>
        <v>655.8831117237592</v>
      </c>
      <c r="C67">
        <f ca="1" t="shared" si="7"/>
        <v>741.3226148894446</v>
      </c>
      <c r="D67">
        <f t="shared" si="8"/>
        <v>0.12</v>
      </c>
      <c r="E67">
        <f ca="1" t="shared" si="9"/>
        <v>85.8598757818495</v>
      </c>
      <c r="F67">
        <f ca="1" t="shared" si="12"/>
        <v>0.3599915264483073</v>
      </c>
      <c r="G67">
        <f t="shared" si="10"/>
        <v>120</v>
      </c>
    </row>
    <row r="68" spans="1:7" ht="13.5">
      <c r="A68">
        <f t="shared" si="6"/>
        <v>63</v>
      </c>
      <c r="B68">
        <f t="shared" si="11"/>
        <v>576.8548359036378</v>
      </c>
      <c r="C68">
        <f ca="1" t="shared" si="7"/>
        <v>474.18740204097946</v>
      </c>
      <c r="D68">
        <f t="shared" si="8"/>
        <v>0.12</v>
      </c>
      <c r="E68">
        <f ca="1" t="shared" si="9"/>
        <v>69.34886944265033</v>
      </c>
      <c r="F68">
        <f ca="1" t="shared" si="12"/>
        <v>0.29692514379586854</v>
      </c>
      <c r="G68">
        <f t="shared" si="10"/>
        <v>120</v>
      </c>
    </row>
    <row r="69" spans="1:7" ht="13.5">
      <c r="A69">
        <f t="shared" si="6"/>
        <v>64</v>
      </c>
      <c r="B69">
        <f t="shared" si="11"/>
        <v>536.5438477150138</v>
      </c>
      <c r="C69">
        <f aca="true" ca="1" t="shared" si="13" ref="C69:C74">B69*(1-E$3+2*RAND()*E$3)</f>
        <v>665.5262474150313</v>
      </c>
      <c r="D69">
        <f aca="true" t="shared" si="14" ref="D69:D74">IF(C69&lt;H$2,0,IF(C69&lt;I$2,(I$3*(C69-H$2)/(I$2-H$2)),I$3))</f>
        <v>0.12</v>
      </c>
      <c r="E69">
        <f aca="true" ca="1" t="shared" si="15" ref="E69:E74">B69*D69*(1-F$3+2*RAND()*F$3)</f>
        <v>65.35145051573711</v>
      </c>
      <c r="F69">
        <f ca="1" t="shared" si="12"/>
        <v>0.30939280373992384</v>
      </c>
      <c r="G69">
        <f aca="true" t="shared" si="16" ref="G69:G74">B$3*D69</f>
        <v>120</v>
      </c>
    </row>
    <row r="70" spans="1:7" ht="13.5">
      <c r="A70">
        <f t="shared" si="6"/>
        <v>65</v>
      </c>
      <c r="B70">
        <f t="shared" si="11"/>
        <v>550.0372654820322</v>
      </c>
      <c r="C70">
        <f ca="1" t="shared" si="13"/>
        <v>452.16042769159634</v>
      </c>
      <c r="D70">
        <f t="shared" si="14"/>
        <v>0.12</v>
      </c>
      <c r="E70">
        <f ca="1" t="shared" si="15"/>
        <v>59.86162967614364</v>
      </c>
      <c r="F70">
        <f ca="1" t="shared" si="12"/>
        <v>0.3903157327215982</v>
      </c>
      <c r="G70">
        <f t="shared" si="16"/>
        <v>120</v>
      </c>
    </row>
    <row r="71" spans="1:7" ht="13.5">
      <c r="A71">
        <f>A70+1</f>
        <v>66</v>
      </c>
      <c r="B71">
        <f t="shared" si="11"/>
        <v>607.7070620463742</v>
      </c>
      <c r="C71">
        <f ca="1" t="shared" si="13"/>
        <v>583.720894483552</v>
      </c>
      <c r="D71">
        <f t="shared" si="14"/>
        <v>0.12</v>
      </c>
      <c r="E71">
        <f ca="1" t="shared" si="15"/>
        <v>75.17126988070841</v>
      </c>
      <c r="F71">
        <f ca="1" t="shared" si="12"/>
        <v>0.4600170106181686</v>
      </c>
      <c r="G71">
        <f t="shared" si="16"/>
        <v>120</v>
      </c>
    </row>
    <row r="72" spans="1:7" ht="13.5">
      <c r="A72">
        <f>A71+1</f>
        <v>67</v>
      </c>
      <c r="B72">
        <f t="shared" si="11"/>
        <v>634.448390682563</v>
      </c>
      <c r="C72">
        <f ca="1" t="shared" si="13"/>
        <v>813.9732823783435</v>
      </c>
      <c r="D72">
        <f t="shared" si="14"/>
        <v>0.12</v>
      </c>
      <c r="E72">
        <f ca="1" t="shared" si="15"/>
        <v>73.55139105452508</v>
      </c>
      <c r="F72">
        <f ca="1" t="shared" si="12"/>
        <v>0.44137373070804004</v>
      </c>
      <c r="G72">
        <f t="shared" si="16"/>
        <v>120</v>
      </c>
    </row>
    <row r="73" spans="1:7" ht="13.5">
      <c r="A73">
        <f>A72+1</f>
        <v>68</v>
      </c>
      <c r="B73">
        <f t="shared" si="11"/>
        <v>608.7611193157834</v>
      </c>
      <c r="C73">
        <f ca="1" t="shared" si="13"/>
        <v>702.9781304940069</v>
      </c>
      <c r="D73">
        <f t="shared" si="14"/>
        <v>0.12</v>
      </c>
      <c r="E73">
        <f ca="1" t="shared" si="15"/>
        <v>65.9333171280029</v>
      </c>
      <c r="F73">
        <f ca="1" t="shared" si="12"/>
        <v>0.3623371525706288</v>
      </c>
      <c r="G73">
        <f t="shared" si="16"/>
        <v>120</v>
      </c>
    </row>
    <row r="74" spans="1:7" ht="13.5">
      <c r="A74">
        <f>A73+1</f>
        <v>69</v>
      </c>
      <c r="B74">
        <f t="shared" si="11"/>
        <v>696.979550893305</v>
      </c>
      <c r="C74">
        <f ca="1" t="shared" si="13"/>
        <v>824.3972294626982</v>
      </c>
      <c r="D74">
        <f t="shared" si="14"/>
        <v>0.12</v>
      </c>
      <c r="E74">
        <f ca="1" t="shared" si="15"/>
        <v>76.49826988099115</v>
      </c>
      <c r="F74">
        <f ca="1" t="shared" si="12"/>
        <v>0.5213778260799445</v>
      </c>
      <c r="G74">
        <f t="shared" si="16"/>
        <v>120</v>
      </c>
    </row>
  </sheetData>
  <conditionalFormatting sqref="L2">
    <cfRule type="cellIs" priority="1" dxfId="0" operator="lessThan" stopIfTrue="1">
      <formula>$L$3</formula>
    </cfRule>
  </conditionalFormatting>
  <conditionalFormatting sqref="M2">
    <cfRule type="cellIs" priority="2" dxfId="0" operator="lessThan" stopIfTrue="1">
      <formula>M$3</formula>
    </cfRule>
  </conditionalFormatting>
  <conditionalFormatting sqref="N2:O2">
    <cfRule type="cellIs" priority="3" dxfId="0" operator="greaterThanOrEqual" stopIfTrue="1">
      <formula>0</formula>
    </cfRule>
  </conditionalFormatting>
  <printOptions/>
  <pageMargins left="0.75" right="0.75" top="1" bottom="1" header="0.512" footer="0.512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FY44"/>
  <sheetViews>
    <sheetView workbookViewId="0" topLeftCell="A1">
      <selection activeCell="D27" sqref="D27:DG34"/>
    </sheetView>
  </sheetViews>
  <sheetFormatPr defaultColWidth="9.00390625" defaultRowHeight="13.5"/>
  <cols>
    <col min="1" max="2" width="5.375" style="0" customWidth="1"/>
    <col min="3" max="29" width="2.375" style="0" customWidth="1"/>
    <col min="30" max="38" width="3.875" style="9" customWidth="1"/>
    <col min="39" max="16384" width="2.375" style="0" customWidth="1"/>
  </cols>
  <sheetData>
    <row r="1" spans="1:16" ht="13.5" customHeight="1" thickBot="1">
      <c r="A1" s="6"/>
      <c r="B1" s="7"/>
      <c r="C1" s="8">
        <v>100</v>
      </c>
      <c r="D1" t="s">
        <v>50</v>
      </c>
      <c r="O1" s="8">
        <v>0</v>
      </c>
      <c r="P1" t="s">
        <v>51</v>
      </c>
    </row>
    <row r="2" spans="1:33" ht="4.5" customHeight="1" hidden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AG2" s="9" t="s">
        <v>52</v>
      </c>
    </row>
    <row r="3" spans="1:24" ht="13.5">
      <c r="A3" s="7"/>
      <c r="B3" s="7"/>
      <c r="C3" s="10">
        <v>8</v>
      </c>
      <c r="D3" s="11">
        <v>8</v>
      </c>
      <c r="E3" s="11">
        <v>7</v>
      </c>
      <c r="F3" s="11">
        <v>7</v>
      </c>
      <c r="G3" s="11">
        <v>8</v>
      </c>
      <c r="H3" s="11">
        <v>8</v>
      </c>
      <c r="I3" s="11">
        <v>3</v>
      </c>
      <c r="J3" s="11">
        <v>7</v>
      </c>
      <c r="K3" s="11">
        <v>3</v>
      </c>
      <c r="L3" s="12">
        <v>8</v>
      </c>
      <c r="M3" s="7"/>
      <c r="N3" s="7"/>
      <c r="O3" s="13">
        <v>1</v>
      </c>
      <c r="P3" s="14">
        <v>1</v>
      </c>
      <c r="Q3" s="14">
        <v>3</v>
      </c>
      <c r="R3" s="14">
        <v>2</v>
      </c>
      <c r="S3" s="14">
        <v>1</v>
      </c>
      <c r="T3" s="14">
        <v>2</v>
      </c>
      <c r="U3" s="14">
        <v>2</v>
      </c>
      <c r="V3" s="14">
        <v>2</v>
      </c>
      <c r="W3" s="14">
        <v>1</v>
      </c>
      <c r="X3" s="15">
        <v>3</v>
      </c>
    </row>
    <row r="4" spans="1:24" ht="13.5">
      <c r="A4" s="7" t="s">
        <v>53</v>
      </c>
      <c r="B4" s="7" t="s">
        <v>54</v>
      </c>
      <c r="C4" s="16">
        <v>8</v>
      </c>
      <c r="D4" s="17">
        <v>8</v>
      </c>
      <c r="E4" s="17">
        <v>5</v>
      </c>
      <c r="F4" s="17">
        <v>3</v>
      </c>
      <c r="G4" s="17">
        <v>3</v>
      </c>
      <c r="H4" s="17">
        <v>8</v>
      </c>
      <c r="I4" s="17">
        <v>8</v>
      </c>
      <c r="J4" s="17">
        <v>1</v>
      </c>
      <c r="K4" s="17">
        <v>8</v>
      </c>
      <c r="L4" s="18">
        <v>8</v>
      </c>
      <c r="M4" s="7"/>
      <c r="N4" s="7"/>
      <c r="O4" s="19">
        <v>1</v>
      </c>
      <c r="P4" s="20">
        <v>1</v>
      </c>
      <c r="Q4" s="20">
        <v>2</v>
      </c>
      <c r="R4" s="20">
        <v>3</v>
      </c>
      <c r="S4" s="20">
        <v>2</v>
      </c>
      <c r="T4" s="20">
        <v>1</v>
      </c>
      <c r="U4" s="20">
        <v>1</v>
      </c>
      <c r="V4" s="20">
        <v>3</v>
      </c>
      <c r="W4" s="20">
        <v>1</v>
      </c>
      <c r="X4" s="21">
        <v>1</v>
      </c>
    </row>
    <row r="5" spans="1:24" ht="13.5">
      <c r="A5" t="s">
        <v>41</v>
      </c>
      <c r="B5" s="7">
        <f aca="true" t="shared" si="0" ref="B5:B12">COUNTIF(C$3:L$12,B27)</f>
        <v>10</v>
      </c>
      <c r="C5" s="16">
        <v>2</v>
      </c>
      <c r="D5" s="17">
        <v>8</v>
      </c>
      <c r="E5" s="17">
        <v>7</v>
      </c>
      <c r="F5" s="17">
        <v>3</v>
      </c>
      <c r="G5" s="17">
        <v>8</v>
      </c>
      <c r="H5" s="17">
        <v>8</v>
      </c>
      <c r="I5" s="17">
        <v>8</v>
      </c>
      <c r="J5" s="17">
        <v>8</v>
      </c>
      <c r="K5" s="17">
        <v>7</v>
      </c>
      <c r="L5" s="18">
        <v>3</v>
      </c>
      <c r="N5" s="7"/>
      <c r="O5" s="19">
        <v>1</v>
      </c>
      <c r="P5" s="20">
        <v>1</v>
      </c>
      <c r="Q5" s="20">
        <v>1</v>
      </c>
      <c r="R5" s="20">
        <v>2</v>
      </c>
      <c r="S5" s="20">
        <v>2</v>
      </c>
      <c r="T5" s="20">
        <v>2</v>
      </c>
      <c r="U5" s="20">
        <v>2</v>
      </c>
      <c r="V5" s="20">
        <v>1</v>
      </c>
      <c r="W5" s="20">
        <v>1</v>
      </c>
      <c r="X5" s="21">
        <v>1</v>
      </c>
    </row>
    <row r="6" spans="1:24" ht="13.5">
      <c r="A6" t="s">
        <v>42</v>
      </c>
      <c r="B6" s="7">
        <f t="shared" si="0"/>
        <v>5</v>
      </c>
      <c r="C6" s="16">
        <v>3</v>
      </c>
      <c r="D6" s="17">
        <v>2</v>
      </c>
      <c r="E6" s="17">
        <v>7</v>
      </c>
      <c r="F6" s="17">
        <v>7</v>
      </c>
      <c r="G6" s="17">
        <v>8</v>
      </c>
      <c r="H6" s="17">
        <v>8</v>
      </c>
      <c r="I6" s="17">
        <v>7</v>
      </c>
      <c r="J6" s="17">
        <v>8</v>
      </c>
      <c r="K6" s="17">
        <v>8</v>
      </c>
      <c r="L6" s="18">
        <v>8</v>
      </c>
      <c r="N6" s="7"/>
      <c r="O6" s="19">
        <v>1</v>
      </c>
      <c r="P6" s="20">
        <v>2</v>
      </c>
      <c r="Q6" s="20">
        <v>2</v>
      </c>
      <c r="R6" s="20">
        <v>1</v>
      </c>
      <c r="S6" s="20">
        <v>2</v>
      </c>
      <c r="T6" s="20">
        <v>3</v>
      </c>
      <c r="U6" s="20">
        <v>2</v>
      </c>
      <c r="V6" s="20">
        <v>2</v>
      </c>
      <c r="W6" s="20">
        <v>2</v>
      </c>
      <c r="X6" s="21">
        <v>2</v>
      </c>
    </row>
    <row r="7" spans="1:24" ht="13.5">
      <c r="A7" t="s">
        <v>43</v>
      </c>
      <c r="B7" s="7">
        <f t="shared" si="0"/>
        <v>14</v>
      </c>
      <c r="C7" s="16">
        <v>3</v>
      </c>
      <c r="D7" s="17">
        <v>2</v>
      </c>
      <c r="E7" s="17">
        <v>1</v>
      </c>
      <c r="F7" s="17">
        <v>1</v>
      </c>
      <c r="G7" s="17">
        <v>8</v>
      </c>
      <c r="H7" s="17">
        <v>7</v>
      </c>
      <c r="I7" s="17">
        <v>7</v>
      </c>
      <c r="J7" s="17">
        <v>8</v>
      </c>
      <c r="K7" s="17">
        <v>7</v>
      </c>
      <c r="L7" s="18">
        <v>8</v>
      </c>
      <c r="N7" s="7"/>
      <c r="O7" s="19">
        <v>3</v>
      </c>
      <c r="P7" s="20">
        <v>3</v>
      </c>
      <c r="Q7" s="20">
        <v>2</v>
      </c>
      <c r="R7" s="20">
        <v>2</v>
      </c>
      <c r="S7" s="20">
        <v>2</v>
      </c>
      <c r="T7" s="20">
        <v>1</v>
      </c>
      <c r="U7" s="20">
        <v>1</v>
      </c>
      <c r="V7" s="20">
        <v>2</v>
      </c>
      <c r="W7" s="20">
        <v>1</v>
      </c>
      <c r="X7" s="21">
        <v>3</v>
      </c>
    </row>
    <row r="8" spans="1:38" ht="13.5">
      <c r="A8" t="s">
        <v>44</v>
      </c>
      <c r="B8" s="7">
        <f t="shared" si="0"/>
        <v>0</v>
      </c>
      <c r="C8" s="16">
        <v>1</v>
      </c>
      <c r="D8" s="17">
        <v>7</v>
      </c>
      <c r="E8" s="17">
        <v>8</v>
      </c>
      <c r="F8" s="17">
        <v>7</v>
      </c>
      <c r="G8" s="17">
        <v>8</v>
      </c>
      <c r="H8" s="17">
        <v>1</v>
      </c>
      <c r="I8" s="17">
        <v>8</v>
      </c>
      <c r="J8" s="17">
        <v>2</v>
      </c>
      <c r="K8" s="17">
        <v>7</v>
      </c>
      <c r="L8" s="18">
        <v>3</v>
      </c>
      <c r="N8" s="7"/>
      <c r="O8" s="19">
        <v>1</v>
      </c>
      <c r="P8" s="20">
        <v>1</v>
      </c>
      <c r="Q8" s="20">
        <v>2</v>
      </c>
      <c r="R8" s="20">
        <v>2</v>
      </c>
      <c r="S8" s="20">
        <v>1</v>
      </c>
      <c r="T8" s="20">
        <v>3</v>
      </c>
      <c r="U8" s="20">
        <v>2</v>
      </c>
      <c r="V8" s="20">
        <v>1</v>
      </c>
      <c r="W8" s="20">
        <v>2</v>
      </c>
      <c r="X8" s="21">
        <v>1</v>
      </c>
      <c r="AD8" s="22"/>
      <c r="AE8" s="22" t="s">
        <v>55</v>
      </c>
      <c r="AF8" s="22"/>
      <c r="AG8" s="22"/>
      <c r="AH8" s="22"/>
      <c r="AI8" s="22"/>
      <c r="AJ8" s="20"/>
      <c r="AK8" s="20"/>
      <c r="AL8" s="20"/>
    </row>
    <row r="9" spans="1:38" ht="13.5">
      <c r="A9" t="s">
        <v>45</v>
      </c>
      <c r="B9" s="7">
        <f t="shared" si="0"/>
        <v>2</v>
      </c>
      <c r="C9" s="16">
        <v>7</v>
      </c>
      <c r="D9" s="17">
        <v>8</v>
      </c>
      <c r="E9" s="17">
        <v>8</v>
      </c>
      <c r="F9" s="17">
        <v>7</v>
      </c>
      <c r="G9" s="17">
        <v>1</v>
      </c>
      <c r="H9" s="17">
        <v>7</v>
      </c>
      <c r="I9" s="17">
        <v>8</v>
      </c>
      <c r="J9" s="17">
        <v>7</v>
      </c>
      <c r="K9" s="17">
        <v>8</v>
      </c>
      <c r="L9" s="18">
        <v>3</v>
      </c>
      <c r="N9" s="7"/>
      <c r="O9" s="19">
        <v>3</v>
      </c>
      <c r="P9" s="20">
        <v>2</v>
      </c>
      <c r="Q9" s="20">
        <v>1</v>
      </c>
      <c r="R9" s="20">
        <v>3</v>
      </c>
      <c r="S9" s="20">
        <v>2</v>
      </c>
      <c r="T9" s="20">
        <v>3</v>
      </c>
      <c r="U9" s="20">
        <v>1</v>
      </c>
      <c r="V9" s="20">
        <v>2</v>
      </c>
      <c r="W9" s="20">
        <v>1</v>
      </c>
      <c r="X9" s="21">
        <v>1</v>
      </c>
      <c r="AD9" s="23" t="s">
        <v>46</v>
      </c>
      <c r="AE9" s="23" t="s">
        <v>41</v>
      </c>
      <c r="AF9" s="23" t="s">
        <v>42</v>
      </c>
      <c r="AG9" s="23" t="s">
        <v>43</v>
      </c>
      <c r="AH9" s="23" t="s">
        <v>44</v>
      </c>
      <c r="AI9" s="23" t="s">
        <v>45</v>
      </c>
      <c r="AJ9" s="23" t="s">
        <v>47</v>
      </c>
      <c r="AK9" s="23" t="s">
        <v>48</v>
      </c>
      <c r="AL9" s="23" t="s">
        <v>49</v>
      </c>
    </row>
    <row r="10" spans="1:38" ht="13.5">
      <c r="A10" t="s">
        <v>47</v>
      </c>
      <c r="B10" s="7">
        <f t="shared" si="0"/>
        <v>1</v>
      </c>
      <c r="C10" s="16">
        <v>1</v>
      </c>
      <c r="D10" s="17">
        <v>3</v>
      </c>
      <c r="E10" s="17">
        <v>7</v>
      </c>
      <c r="F10" s="17">
        <v>8</v>
      </c>
      <c r="G10" s="17">
        <v>7</v>
      </c>
      <c r="H10" s="17">
        <v>8</v>
      </c>
      <c r="I10" s="17">
        <v>1</v>
      </c>
      <c r="J10" s="17">
        <v>8</v>
      </c>
      <c r="K10" s="17">
        <v>8</v>
      </c>
      <c r="L10" s="18">
        <v>7</v>
      </c>
      <c r="N10" s="7"/>
      <c r="O10" s="19">
        <v>1</v>
      </c>
      <c r="P10" s="20">
        <v>2</v>
      </c>
      <c r="Q10" s="20">
        <v>3</v>
      </c>
      <c r="R10" s="20">
        <v>1</v>
      </c>
      <c r="S10" s="20">
        <v>2</v>
      </c>
      <c r="T10" s="20">
        <v>1</v>
      </c>
      <c r="U10" s="20">
        <v>1</v>
      </c>
      <c r="V10" s="20">
        <v>1</v>
      </c>
      <c r="W10" s="20">
        <v>2</v>
      </c>
      <c r="X10" s="21">
        <v>1</v>
      </c>
      <c r="AD10" s="23" t="s">
        <v>59</v>
      </c>
      <c r="AE10" s="24">
        <f>1-AE11-AE12</f>
        <v>0.9199999999999999</v>
      </c>
      <c r="AF10" s="25">
        <f aca="true" t="shared" si="1" ref="AF10:AK10">$B17</f>
        <v>0.01</v>
      </c>
      <c r="AG10" s="25">
        <f t="shared" si="1"/>
        <v>0.01</v>
      </c>
      <c r="AH10" s="25">
        <f t="shared" si="1"/>
        <v>0.01</v>
      </c>
      <c r="AI10" s="25">
        <f t="shared" si="1"/>
        <v>0.01</v>
      </c>
      <c r="AJ10" s="25">
        <f t="shared" si="1"/>
        <v>0.01</v>
      </c>
      <c r="AK10" s="25">
        <f t="shared" si="1"/>
        <v>0.01</v>
      </c>
      <c r="AL10" s="26">
        <v>0</v>
      </c>
    </row>
    <row r="11" spans="1:38" ht="13.5">
      <c r="A11" t="s">
        <v>48</v>
      </c>
      <c r="B11" s="7">
        <f t="shared" si="0"/>
        <v>28</v>
      </c>
      <c r="C11" s="16">
        <v>7</v>
      </c>
      <c r="D11" s="17">
        <v>7</v>
      </c>
      <c r="E11" s="17">
        <v>7</v>
      </c>
      <c r="F11" s="17">
        <v>5</v>
      </c>
      <c r="G11" s="17">
        <v>8</v>
      </c>
      <c r="H11" s="17">
        <v>6</v>
      </c>
      <c r="I11" s="17">
        <v>8</v>
      </c>
      <c r="J11" s="17">
        <v>7</v>
      </c>
      <c r="K11" s="17">
        <v>1</v>
      </c>
      <c r="L11" s="18">
        <v>7</v>
      </c>
      <c r="N11" s="7"/>
      <c r="O11" s="19">
        <v>3</v>
      </c>
      <c r="P11" s="20">
        <v>3</v>
      </c>
      <c r="Q11" s="20">
        <v>2</v>
      </c>
      <c r="R11" s="20">
        <v>1</v>
      </c>
      <c r="S11" s="20">
        <v>3</v>
      </c>
      <c r="T11" s="20">
        <v>2</v>
      </c>
      <c r="U11" s="20">
        <v>2</v>
      </c>
      <c r="V11" s="20">
        <v>1</v>
      </c>
      <c r="W11" s="20">
        <v>2</v>
      </c>
      <c r="X11" s="21">
        <v>2</v>
      </c>
      <c r="AD11" s="23" t="s">
        <v>42</v>
      </c>
      <c r="AE11" s="26">
        <f>(1-B$18)*0.4</f>
        <v>0.039999999999999994</v>
      </c>
      <c r="AF11" s="25">
        <f>1-SUM(AF13:AF14)-AF10</f>
        <v>0.891</v>
      </c>
      <c r="AG11" s="26">
        <v>0</v>
      </c>
      <c r="AH11" s="26">
        <v>0</v>
      </c>
      <c r="AI11" s="26">
        <v>0</v>
      </c>
      <c r="AJ11" s="26">
        <v>0</v>
      </c>
      <c r="AK11" s="26">
        <v>0</v>
      </c>
      <c r="AL11" s="26">
        <v>0</v>
      </c>
    </row>
    <row r="12" spans="1:38" ht="12.75" customHeight="1" thickBot="1">
      <c r="A12" t="s">
        <v>49</v>
      </c>
      <c r="B12" s="7">
        <f t="shared" si="0"/>
        <v>40</v>
      </c>
      <c r="C12" s="27">
        <v>1</v>
      </c>
      <c r="D12" s="28">
        <v>3</v>
      </c>
      <c r="E12" s="28">
        <v>8</v>
      </c>
      <c r="F12" s="28">
        <v>2</v>
      </c>
      <c r="G12" s="28">
        <v>3</v>
      </c>
      <c r="H12" s="28">
        <v>8</v>
      </c>
      <c r="I12" s="28">
        <v>7</v>
      </c>
      <c r="J12" s="28">
        <v>7</v>
      </c>
      <c r="K12" s="28">
        <v>3</v>
      </c>
      <c r="L12" s="29">
        <v>8</v>
      </c>
      <c r="N12" s="7"/>
      <c r="O12" s="30">
        <v>1</v>
      </c>
      <c r="P12" s="31">
        <v>1</v>
      </c>
      <c r="Q12" s="31">
        <v>1</v>
      </c>
      <c r="R12" s="31">
        <v>3</v>
      </c>
      <c r="S12" s="31">
        <v>1</v>
      </c>
      <c r="T12" s="31">
        <v>1</v>
      </c>
      <c r="U12" s="31">
        <v>1</v>
      </c>
      <c r="V12" s="31">
        <v>2</v>
      </c>
      <c r="W12" s="31">
        <v>3</v>
      </c>
      <c r="X12" s="32">
        <v>1</v>
      </c>
      <c r="AD12" s="23" t="s">
        <v>43</v>
      </c>
      <c r="AE12" s="26">
        <f>(1-B$18)*0.4</f>
        <v>0.039999999999999994</v>
      </c>
      <c r="AF12" s="26">
        <v>0</v>
      </c>
      <c r="AG12" s="26">
        <f>1-SUM(AG13:AG17)-AG10</f>
        <v>0.968</v>
      </c>
      <c r="AH12" s="26">
        <v>0</v>
      </c>
      <c r="AI12" s="26">
        <v>0</v>
      </c>
      <c r="AJ12" s="26">
        <v>0</v>
      </c>
      <c r="AK12" s="26">
        <v>0</v>
      </c>
      <c r="AL12" s="26">
        <v>0</v>
      </c>
    </row>
    <row r="13" spans="1:38" ht="12.7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AD13" s="23" t="s">
        <v>44</v>
      </c>
      <c r="AE13" s="26">
        <v>0</v>
      </c>
      <c r="AF13" s="26">
        <f>(1-B$18)*(1-AF$10)*0.5</f>
        <v>0.04949999999999999</v>
      </c>
      <c r="AG13" s="26">
        <v>0</v>
      </c>
      <c r="AH13" s="26">
        <f>(1-AH$10)/2</f>
        <v>0.495</v>
      </c>
      <c r="AI13" s="26">
        <v>0</v>
      </c>
      <c r="AJ13" s="26">
        <v>0</v>
      </c>
      <c r="AK13" s="26">
        <v>0</v>
      </c>
      <c r="AL13" s="26">
        <v>0</v>
      </c>
    </row>
    <row r="14" spans="1:38" ht="12.7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AD14" s="23" t="s">
        <v>45</v>
      </c>
      <c r="AE14" s="26">
        <v>0</v>
      </c>
      <c r="AF14" s="26">
        <f>(1-B$18)*(1-AF$10)*0.5</f>
        <v>0.04949999999999999</v>
      </c>
      <c r="AG14" s="26">
        <v>0</v>
      </c>
      <c r="AH14" s="26">
        <f>(1-AH$10)/2</f>
        <v>0.495</v>
      </c>
      <c r="AI14" s="26">
        <f>(1-AI10)*0.63</f>
        <v>0.6237</v>
      </c>
      <c r="AJ14" s="26">
        <v>0</v>
      </c>
      <c r="AK14" s="26">
        <v>0</v>
      </c>
      <c r="AL14" s="26">
        <v>0</v>
      </c>
    </row>
    <row r="15" spans="1:38" ht="13.5">
      <c r="A15" s="7"/>
      <c r="B15" s="7"/>
      <c r="C15" s="1"/>
      <c r="D15" s="1" t="s">
        <v>56</v>
      </c>
      <c r="E15" s="1"/>
      <c r="F15" s="1"/>
      <c r="G15" s="1"/>
      <c r="H15" s="1"/>
      <c r="I15" s="33"/>
      <c r="J15" s="33"/>
      <c r="K15" s="33"/>
      <c r="L15" s="7"/>
      <c r="M15" s="7"/>
      <c r="W15" s="7"/>
      <c r="X15" s="7"/>
      <c r="AD15" s="23" t="s">
        <v>47</v>
      </c>
      <c r="AE15" s="26">
        <v>0</v>
      </c>
      <c r="AF15" s="26">
        <v>0</v>
      </c>
      <c r="AG15" s="26">
        <f>0.11*(1-B$18)</f>
        <v>0.010999999999999998</v>
      </c>
      <c r="AH15" s="26">
        <v>0</v>
      </c>
      <c r="AI15" s="26">
        <f>(1-AI10)*0.25</f>
        <v>0.2475</v>
      </c>
      <c r="AJ15" s="26">
        <f>(1-AJ10)*0.75</f>
        <v>0.7424999999999999</v>
      </c>
      <c r="AK15" s="26">
        <v>0</v>
      </c>
      <c r="AL15" s="26">
        <v>0</v>
      </c>
    </row>
    <row r="16" spans="1:38" ht="13.5">
      <c r="A16" s="54"/>
      <c r="B16" s="54"/>
      <c r="C16" t="s">
        <v>46</v>
      </c>
      <c r="D16" t="s">
        <v>41</v>
      </c>
      <c r="E16" t="s">
        <v>42</v>
      </c>
      <c r="F16" t="s">
        <v>43</v>
      </c>
      <c r="G16" t="s">
        <v>44</v>
      </c>
      <c r="H16" t="s">
        <v>45</v>
      </c>
      <c r="I16" t="s">
        <v>47</v>
      </c>
      <c r="J16" t="s">
        <v>48</v>
      </c>
      <c r="K16" t="s">
        <v>49</v>
      </c>
      <c r="L16" s="7"/>
      <c r="M16" s="7"/>
      <c r="W16" s="7"/>
      <c r="X16" s="7"/>
      <c r="AD16" s="23" t="s">
        <v>48</v>
      </c>
      <c r="AE16" s="26">
        <v>0</v>
      </c>
      <c r="AF16" s="26">
        <v>0</v>
      </c>
      <c r="AG16" s="26">
        <f>0.11*(1-B$18)</f>
        <v>0.010999999999999998</v>
      </c>
      <c r="AH16" s="26">
        <v>0</v>
      </c>
      <c r="AI16" s="26">
        <f>(1-SUM(AI10:AI15))/2</f>
        <v>0.05940000000000001</v>
      </c>
      <c r="AJ16" s="26">
        <f>1-SUM(AJ10:AJ15)-AJ17</f>
        <v>0.23760000000000006</v>
      </c>
      <c r="AK16" s="26">
        <f>1-AK17-AK10</f>
        <v>0.98</v>
      </c>
      <c r="AL16" s="26">
        <v>0</v>
      </c>
    </row>
    <row r="17" spans="1:38" ht="13.5">
      <c r="A17" s="54" t="s">
        <v>57</v>
      </c>
      <c r="B17" s="55">
        <v>0.01</v>
      </c>
      <c r="C17" t="s">
        <v>41</v>
      </c>
      <c r="D17" s="34">
        <f aca="true" t="shared" si="2" ref="D17:K17">AE10</f>
        <v>0.9199999999999999</v>
      </c>
      <c r="E17" s="34">
        <f t="shared" si="2"/>
        <v>0.01</v>
      </c>
      <c r="F17" s="34">
        <f t="shared" si="2"/>
        <v>0.01</v>
      </c>
      <c r="G17" s="34">
        <f t="shared" si="2"/>
        <v>0.01</v>
      </c>
      <c r="H17" s="34">
        <f t="shared" si="2"/>
        <v>0.01</v>
      </c>
      <c r="I17" s="34">
        <f t="shared" si="2"/>
        <v>0.01</v>
      </c>
      <c r="J17" s="34">
        <f t="shared" si="2"/>
        <v>0.01</v>
      </c>
      <c r="K17" s="34">
        <f t="shared" si="2"/>
        <v>0</v>
      </c>
      <c r="L17" s="7"/>
      <c r="M17" s="7"/>
      <c r="W17" s="7"/>
      <c r="X17" s="7"/>
      <c r="AD17" s="23" t="s">
        <v>49</v>
      </c>
      <c r="AE17" s="26">
        <v>0</v>
      </c>
      <c r="AF17" s="26">
        <v>0</v>
      </c>
      <c r="AG17" s="26">
        <v>0</v>
      </c>
      <c r="AH17" s="26">
        <v>0</v>
      </c>
      <c r="AI17" s="25">
        <f>AI16</f>
        <v>0.05940000000000001</v>
      </c>
      <c r="AJ17" s="26">
        <f>0.01*(1-AJ10)</f>
        <v>0.0099</v>
      </c>
      <c r="AK17" s="26">
        <v>0.01</v>
      </c>
      <c r="AL17" s="26">
        <v>1</v>
      </c>
    </row>
    <row r="18" spans="1:38" ht="13.5">
      <c r="A18" s="54" t="s">
        <v>58</v>
      </c>
      <c r="B18" s="55">
        <v>0.9</v>
      </c>
      <c r="C18" t="s">
        <v>42</v>
      </c>
      <c r="D18" s="34">
        <f aca="true" t="shared" si="3" ref="D18:K24">D17+AE11</f>
        <v>0.96</v>
      </c>
      <c r="E18" s="34">
        <f t="shared" si="3"/>
        <v>0.901</v>
      </c>
      <c r="F18" s="34">
        <f t="shared" si="3"/>
        <v>0.01</v>
      </c>
      <c r="G18" s="34">
        <f t="shared" si="3"/>
        <v>0.01</v>
      </c>
      <c r="H18" s="34">
        <f t="shared" si="3"/>
        <v>0.01</v>
      </c>
      <c r="I18" s="34">
        <f t="shared" si="3"/>
        <v>0.01</v>
      </c>
      <c r="J18" s="34">
        <f t="shared" si="3"/>
        <v>0.01</v>
      </c>
      <c r="K18" s="34">
        <f t="shared" si="3"/>
        <v>0</v>
      </c>
      <c r="L18" s="7"/>
      <c r="M18" s="7"/>
      <c r="W18" s="7"/>
      <c r="X18" s="7"/>
      <c r="AD18" s="20"/>
      <c r="AE18" s="35">
        <f>SUM(AE10:AE17)</f>
        <v>1</v>
      </c>
      <c r="AF18" s="35">
        <f aca="true" t="shared" si="4" ref="AF18:AL18">SUM(AF10:AF17)</f>
        <v>1</v>
      </c>
      <c r="AG18" s="35">
        <f t="shared" si="4"/>
        <v>1</v>
      </c>
      <c r="AH18" s="35">
        <f t="shared" si="4"/>
        <v>1</v>
      </c>
      <c r="AI18" s="35">
        <f t="shared" si="4"/>
        <v>1</v>
      </c>
      <c r="AJ18" s="35">
        <f t="shared" si="4"/>
        <v>1</v>
      </c>
      <c r="AK18" s="35">
        <f t="shared" si="4"/>
        <v>1</v>
      </c>
      <c r="AL18" s="35">
        <f t="shared" si="4"/>
        <v>1</v>
      </c>
    </row>
    <row r="19" spans="1:24" ht="13.5">
      <c r="A19" s="7"/>
      <c r="B19" s="7"/>
      <c r="C19" t="s">
        <v>43</v>
      </c>
      <c r="D19" s="34">
        <f t="shared" si="3"/>
        <v>1</v>
      </c>
      <c r="E19" s="34">
        <f t="shared" si="3"/>
        <v>0.901</v>
      </c>
      <c r="F19" s="34">
        <f t="shared" si="3"/>
        <v>0.978</v>
      </c>
      <c r="G19" s="34">
        <f t="shared" si="3"/>
        <v>0.01</v>
      </c>
      <c r="H19" s="34">
        <f t="shared" si="3"/>
        <v>0.01</v>
      </c>
      <c r="I19" s="34">
        <f t="shared" si="3"/>
        <v>0.01</v>
      </c>
      <c r="J19" s="34">
        <f t="shared" si="3"/>
        <v>0.01</v>
      </c>
      <c r="K19" s="34">
        <f t="shared" si="3"/>
        <v>0</v>
      </c>
      <c r="L19" s="7"/>
      <c r="M19" s="7"/>
      <c r="W19" s="7"/>
      <c r="X19" s="7"/>
    </row>
    <row r="20" spans="1:24" ht="13.5">
      <c r="A20" s="7"/>
      <c r="B20" s="7"/>
      <c r="C20" t="s">
        <v>44</v>
      </c>
      <c r="D20" s="34">
        <f t="shared" si="3"/>
        <v>1</v>
      </c>
      <c r="E20" s="34">
        <f t="shared" si="3"/>
        <v>0.9505</v>
      </c>
      <c r="F20" s="34">
        <f t="shared" si="3"/>
        <v>0.978</v>
      </c>
      <c r="G20" s="34">
        <f t="shared" si="3"/>
        <v>0.505</v>
      </c>
      <c r="H20" s="34">
        <f t="shared" si="3"/>
        <v>0.01</v>
      </c>
      <c r="I20" s="34">
        <f t="shared" si="3"/>
        <v>0.01</v>
      </c>
      <c r="J20" s="34">
        <f t="shared" si="3"/>
        <v>0.01</v>
      </c>
      <c r="K20" s="34">
        <f t="shared" si="3"/>
        <v>0</v>
      </c>
      <c r="L20" s="7"/>
      <c r="M20" s="7"/>
      <c r="W20" s="7"/>
      <c r="X20" s="7"/>
    </row>
    <row r="21" spans="1:24" ht="13.5">
      <c r="A21" s="7"/>
      <c r="B21" s="7"/>
      <c r="C21" t="s">
        <v>45</v>
      </c>
      <c r="D21" s="34">
        <f t="shared" si="3"/>
        <v>1</v>
      </c>
      <c r="E21" s="34">
        <f t="shared" si="3"/>
        <v>1</v>
      </c>
      <c r="F21" s="34">
        <f t="shared" si="3"/>
        <v>0.978</v>
      </c>
      <c r="G21" s="34">
        <f t="shared" si="3"/>
        <v>1</v>
      </c>
      <c r="H21" s="34">
        <f t="shared" si="3"/>
        <v>0.6337</v>
      </c>
      <c r="I21" s="34">
        <f t="shared" si="3"/>
        <v>0.01</v>
      </c>
      <c r="J21" s="34">
        <f t="shared" si="3"/>
        <v>0.01</v>
      </c>
      <c r="K21" s="34">
        <f t="shared" si="3"/>
        <v>0</v>
      </c>
      <c r="L21" s="7"/>
      <c r="M21" s="7"/>
      <c r="W21" s="7"/>
      <c r="X21" s="7"/>
    </row>
    <row r="22" spans="1:24" ht="13.5">
      <c r="A22" s="7"/>
      <c r="B22" s="7"/>
      <c r="C22" t="s">
        <v>47</v>
      </c>
      <c r="D22" s="34">
        <f t="shared" si="3"/>
        <v>1</v>
      </c>
      <c r="E22" s="34">
        <f t="shared" si="3"/>
        <v>1</v>
      </c>
      <c r="F22" s="34">
        <f t="shared" si="3"/>
        <v>0.989</v>
      </c>
      <c r="G22" s="34">
        <f t="shared" si="3"/>
        <v>1</v>
      </c>
      <c r="H22" s="34">
        <f t="shared" si="3"/>
        <v>0.8812</v>
      </c>
      <c r="I22" s="34">
        <f t="shared" si="3"/>
        <v>0.7525</v>
      </c>
      <c r="J22" s="34">
        <f t="shared" si="3"/>
        <v>0.01</v>
      </c>
      <c r="K22" s="34">
        <f t="shared" si="3"/>
        <v>0</v>
      </c>
      <c r="L22" s="7"/>
      <c r="M22" s="7"/>
      <c r="W22" s="7"/>
      <c r="X22" s="7"/>
    </row>
    <row r="23" spans="1:24" ht="13.5">
      <c r="A23" s="7"/>
      <c r="B23" s="7"/>
      <c r="C23" t="s">
        <v>48</v>
      </c>
      <c r="D23" s="34">
        <f t="shared" si="3"/>
        <v>1</v>
      </c>
      <c r="E23" s="34">
        <f t="shared" si="3"/>
        <v>1</v>
      </c>
      <c r="F23" s="34">
        <f t="shared" si="3"/>
        <v>1</v>
      </c>
      <c r="G23" s="34">
        <f t="shared" si="3"/>
        <v>1</v>
      </c>
      <c r="H23" s="34">
        <f t="shared" si="3"/>
        <v>0.9406</v>
      </c>
      <c r="I23" s="34">
        <f t="shared" si="3"/>
        <v>0.9901</v>
      </c>
      <c r="J23" s="34">
        <f t="shared" si="3"/>
        <v>0.99</v>
      </c>
      <c r="K23" s="34">
        <f t="shared" si="3"/>
        <v>0</v>
      </c>
      <c r="L23" s="7"/>
      <c r="M23" s="7"/>
      <c r="W23" s="7"/>
      <c r="X23" s="7"/>
    </row>
    <row r="24" spans="1:24" ht="13.5">
      <c r="A24" s="7"/>
      <c r="B24" s="7"/>
      <c r="C24" t="s">
        <v>49</v>
      </c>
      <c r="D24" s="34">
        <f t="shared" si="3"/>
        <v>1</v>
      </c>
      <c r="E24" s="34">
        <f t="shared" si="3"/>
        <v>1</v>
      </c>
      <c r="F24" s="34">
        <f t="shared" si="3"/>
        <v>1</v>
      </c>
      <c r="G24" s="34">
        <f t="shared" si="3"/>
        <v>1</v>
      </c>
      <c r="H24" s="34">
        <f t="shared" si="3"/>
        <v>1</v>
      </c>
      <c r="I24" s="34">
        <f t="shared" si="3"/>
        <v>1</v>
      </c>
      <c r="J24" s="34">
        <f t="shared" si="3"/>
        <v>1</v>
      </c>
      <c r="K24" s="34">
        <f t="shared" si="3"/>
        <v>1</v>
      </c>
      <c r="L24" s="7"/>
      <c r="M24" s="7"/>
      <c r="W24" s="7"/>
      <c r="X24" s="7"/>
    </row>
    <row r="25" spans="1:24" ht="13.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W25" s="7"/>
      <c r="X25" s="7"/>
    </row>
    <row r="26" spans="1:111" s="8" customFormat="1" ht="13.5">
      <c r="A26" s="36"/>
      <c r="B26" s="36"/>
      <c r="C26" s="8">
        <v>0</v>
      </c>
      <c r="D26" s="8">
        <f>C26+1</f>
        <v>1</v>
      </c>
      <c r="E26" s="8">
        <f aca="true" t="shared" si="5" ref="E26:BP26">D26+1</f>
        <v>2</v>
      </c>
      <c r="F26" s="8">
        <f t="shared" si="5"/>
        <v>3</v>
      </c>
      <c r="G26" s="8">
        <f t="shared" si="5"/>
        <v>4</v>
      </c>
      <c r="H26" s="8">
        <f t="shared" si="5"/>
        <v>5</v>
      </c>
      <c r="I26" s="8">
        <f t="shared" si="5"/>
        <v>6</v>
      </c>
      <c r="J26" s="8">
        <f t="shared" si="5"/>
        <v>7</v>
      </c>
      <c r="K26" s="8">
        <f t="shared" si="5"/>
        <v>8</v>
      </c>
      <c r="L26" s="8">
        <f t="shared" si="5"/>
        <v>9</v>
      </c>
      <c r="M26" s="8">
        <f t="shared" si="5"/>
        <v>10</v>
      </c>
      <c r="N26" s="8">
        <f t="shared" si="5"/>
        <v>11</v>
      </c>
      <c r="O26" s="8">
        <f t="shared" si="5"/>
        <v>12</v>
      </c>
      <c r="P26" s="8">
        <f t="shared" si="5"/>
        <v>13</v>
      </c>
      <c r="Q26" s="8">
        <f t="shared" si="5"/>
        <v>14</v>
      </c>
      <c r="R26" s="8">
        <f t="shared" si="5"/>
        <v>15</v>
      </c>
      <c r="S26" s="8">
        <f t="shared" si="5"/>
        <v>16</v>
      </c>
      <c r="T26" s="8">
        <f t="shared" si="5"/>
        <v>17</v>
      </c>
      <c r="U26" s="8">
        <f t="shared" si="5"/>
        <v>18</v>
      </c>
      <c r="V26" s="8">
        <f t="shared" si="5"/>
        <v>19</v>
      </c>
      <c r="W26" s="8">
        <f t="shared" si="5"/>
        <v>20</v>
      </c>
      <c r="X26" s="8">
        <f t="shared" si="5"/>
        <v>21</v>
      </c>
      <c r="Y26" s="8">
        <f t="shared" si="5"/>
        <v>22</v>
      </c>
      <c r="Z26" s="8">
        <f t="shared" si="5"/>
        <v>23</v>
      </c>
      <c r="AA26" s="8">
        <f t="shared" si="5"/>
        <v>24</v>
      </c>
      <c r="AB26" s="8">
        <f t="shared" si="5"/>
        <v>25</v>
      </c>
      <c r="AC26" s="8">
        <f t="shared" si="5"/>
        <v>26</v>
      </c>
      <c r="AD26" s="33">
        <f t="shared" si="5"/>
        <v>27</v>
      </c>
      <c r="AE26" s="33">
        <f t="shared" si="5"/>
        <v>28</v>
      </c>
      <c r="AF26" s="33">
        <f t="shared" si="5"/>
        <v>29</v>
      </c>
      <c r="AG26" s="33">
        <f t="shared" si="5"/>
        <v>30</v>
      </c>
      <c r="AH26" s="33">
        <f t="shared" si="5"/>
        <v>31</v>
      </c>
      <c r="AI26" s="33">
        <f t="shared" si="5"/>
        <v>32</v>
      </c>
      <c r="AJ26" s="33">
        <f t="shared" si="5"/>
        <v>33</v>
      </c>
      <c r="AK26" s="33">
        <f t="shared" si="5"/>
        <v>34</v>
      </c>
      <c r="AL26" s="33">
        <f t="shared" si="5"/>
        <v>35</v>
      </c>
      <c r="AM26" s="8">
        <f t="shared" si="5"/>
        <v>36</v>
      </c>
      <c r="AN26" s="8">
        <f t="shared" si="5"/>
        <v>37</v>
      </c>
      <c r="AO26" s="8">
        <f t="shared" si="5"/>
        <v>38</v>
      </c>
      <c r="AP26" s="8">
        <f t="shared" si="5"/>
        <v>39</v>
      </c>
      <c r="AQ26" s="8">
        <f t="shared" si="5"/>
        <v>40</v>
      </c>
      <c r="AR26" s="8">
        <f t="shared" si="5"/>
        <v>41</v>
      </c>
      <c r="AS26" s="8">
        <f t="shared" si="5"/>
        <v>42</v>
      </c>
      <c r="AT26" s="8">
        <f t="shared" si="5"/>
        <v>43</v>
      </c>
      <c r="AU26" s="8">
        <f t="shared" si="5"/>
        <v>44</v>
      </c>
      <c r="AV26" s="8">
        <f t="shared" si="5"/>
        <v>45</v>
      </c>
      <c r="AW26" s="8">
        <f t="shared" si="5"/>
        <v>46</v>
      </c>
      <c r="AX26" s="8">
        <f t="shared" si="5"/>
        <v>47</v>
      </c>
      <c r="AY26" s="8">
        <f t="shared" si="5"/>
        <v>48</v>
      </c>
      <c r="AZ26" s="8">
        <f t="shared" si="5"/>
        <v>49</v>
      </c>
      <c r="BA26" s="8">
        <f t="shared" si="5"/>
        <v>50</v>
      </c>
      <c r="BB26" s="8">
        <f t="shared" si="5"/>
        <v>51</v>
      </c>
      <c r="BC26" s="8">
        <f t="shared" si="5"/>
        <v>52</v>
      </c>
      <c r="BD26" s="8">
        <f t="shared" si="5"/>
        <v>53</v>
      </c>
      <c r="BE26" s="8">
        <f t="shared" si="5"/>
        <v>54</v>
      </c>
      <c r="BF26" s="8">
        <f t="shared" si="5"/>
        <v>55</v>
      </c>
      <c r="BG26" s="8">
        <f t="shared" si="5"/>
        <v>56</v>
      </c>
      <c r="BH26" s="8">
        <f t="shared" si="5"/>
        <v>57</v>
      </c>
      <c r="BI26" s="8">
        <f t="shared" si="5"/>
        <v>58</v>
      </c>
      <c r="BJ26" s="8">
        <f t="shared" si="5"/>
        <v>59</v>
      </c>
      <c r="BK26" s="8">
        <f t="shared" si="5"/>
        <v>60</v>
      </c>
      <c r="BL26" s="8">
        <f t="shared" si="5"/>
        <v>61</v>
      </c>
      <c r="BM26" s="8">
        <f t="shared" si="5"/>
        <v>62</v>
      </c>
      <c r="BN26" s="8">
        <f t="shared" si="5"/>
        <v>63</v>
      </c>
      <c r="BO26" s="8">
        <f t="shared" si="5"/>
        <v>64</v>
      </c>
      <c r="BP26" s="8">
        <f t="shared" si="5"/>
        <v>65</v>
      </c>
      <c r="BQ26" s="8">
        <f aca="true" t="shared" si="6" ref="BQ26:DG26">BP26+1</f>
        <v>66</v>
      </c>
      <c r="BR26" s="8">
        <f t="shared" si="6"/>
        <v>67</v>
      </c>
      <c r="BS26" s="8">
        <f t="shared" si="6"/>
        <v>68</v>
      </c>
      <c r="BT26" s="8">
        <f t="shared" si="6"/>
        <v>69</v>
      </c>
      <c r="BU26" s="8">
        <f t="shared" si="6"/>
        <v>70</v>
      </c>
      <c r="BV26" s="8">
        <f t="shared" si="6"/>
        <v>71</v>
      </c>
      <c r="BW26" s="8">
        <f t="shared" si="6"/>
        <v>72</v>
      </c>
      <c r="BX26" s="8">
        <f t="shared" si="6"/>
        <v>73</v>
      </c>
      <c r="BY26" s="8">
        <f t="shared" si="6"/>
        <v>74</v>
      </c>
      <c r="BZ26" s="8">
        <f t="shared" si="6"/>
        <v>75</v>
      </c>
      <c r="CA26" s="8">
        <f t="shared" si="6"/>
        <v>76</v>
      </c>
      <c r="CB26" s="8">
        <f t="shared" si="6"/>
        <v>77</v>
      </c>
      <c r="CC26" s="8">
        <f t="shared" si="6"/>
        <v>78</v>
      </c>
      <c r="CD26" s="8">
        <f t="shared" si="6"/>
        <v>79</v>
      </c>
      <c r="CE26" s="8">
        <f t="shared" si="6"/>
        <v>80</v>
      </c>
      <c r="CF26" s="8">
        <f t="shared" si="6"/>
        <v>81</v>
      </c>
      <c r="CG26" s="8">
        <f t="shared" si="6"/>
        <v>82</v>
      </c>
      <c r="CH26" s="8">
        <f t="shared" si="6"/>
        <v>83</v>
      </c>
      <c r="CI26" s="8">
        <f t="shared" si="6"/>
        <v>84</v>
      </c>
      <c r="CJ26" s="8">
        <f t="shared" si="6"/>
        <v>85</v>
      </c>
      <c r="CK26" s="8">
        <f t="shared" si="6"/>
        <v>86</v>
      </c>
      <c r="CL26" s="8">
        <f t="shared" si="6"/>
        <v>87</v>
      </c>
      <c r="CM26" s="8">
        <f t="shared" si="6"/>
        <v>88</v>
      </c>
      <c r="CN26" s="8">
        <f t="shared" si="6"/>
        <v>89</v>
      </c>
      <c r="CO26" s="8">
        <f t="shared" si="6"/>
        <v>90</v>
      </c>
      <c r="CP26" s="8">
        <f t="shared" si="6"/>
        <v>91</v>
      </c>
      <c r="CQ26" s="8">
        <f t="shared" si="6"/>
        <v>92</v>
      </c>
      <c r="CR26" s="8">
        <f t="shared" si="6"/>
        <v>93</v>
      </c>
      <c r="CS26" s="8">
        <f t="shared" si="6"/>
        <v>94</v>
      </c>
      <c r="CT26" s="8">
        <f t="shared" si="6"/>
        <v>95</v>
      </c>
      <c r="CU26" s="8">
        <f t="shared" si="6"/>
        <v>96</v>
      </c>
      <c r="CV26" s="8">
        <f t="shared" si="6"/>
        <v>97</v>
      </c>
      <c r="CW26" s="8">
        <f t="shared" si="6"/>
        <v>98</v>
      </c>
      <c r="CX26" s="8">
        <f t="shared" si="6"/>
        <v>99</v>
      </c>
      <c r="CY26" s="8">
        <f t="shared" si="6"/>
        <v>100</v>
      </c>
      <c r="CZ26" s="8">
        <f t="shared" si="6"/>
        <v>101</v>
      </c>
      <c r="DA26" s="8">
        <f t="shared" si="6"/>
        <v>102</v>
      </c>
      <c r="DB26" s="8">
        <f t="shared" si="6"/>
        <v>103</v>
      </c>
      <c r="DC26" s="8">
        <f t="shared" si="6"/>
        <v>104</v>
      </c>
      <c r="DD26" s="8">
        <f t="shared" si="6"/>
        <v>105</v>
      </c>
      <c r="DE26" s="8">
        <f t="shared" si="6"/>
        <v>106</v>
      </c>
      <c r="DF26" s="8">
        <f t="shared" si="6"/>
        <v>107</v>
      </c>
      <c r="DG26" s="8">
        <f t="shared" si="6"/>
        <v>108</v>
      </c>
    </row>
    <row r="27" spans="1:181" s="8" customFormat="1" ht="13.5">
      <c r="A27" s="36"/>
      <c r="B27" s="36">
        <v>1</v>
      </c>
      <c r="C27" s="33">
        <v>45</v>
      </c>
      <c r="D27" s="8">
        <v>45</v>
      </c>
      <c r="E27" s="8">
        <v>42</v>
      </c>
      <c r="F27" s="8">
        <v>37</v>
      </c>
      <c r="G27" s="8">
        <v>36</v>
      </c>
      <c r="H27" s="8">
        <v>33</v>
      </c>
      <c r="I27" s="8">
        <v>33</v>
      </c>
      <c r="J27" s="8">
        <v>30</v>
      </c>
      <c r="K27" s="8">
        <v>24</v>
      </c>
      <c r="L27" s="8">
        <v>22</v>
      </c>
      <c r="M27" s="8">
        <v>22</v>
      </c>
      <c r="N27" s="8">
        <v>22</v>
      </c>
      <c r="O27" s="8">
        <v>21</v>
      </c>
      <c r="P27" s="8">
        <v>20</v>
      </c>
      <c r="Q27" s="8">
        <v>18</v>
      </c>
      <c r="R27" s="8">
        <v>18</v>
      </c>
      <c r="S27" s="8">
        <v>20</v>
      </c>
      <c r="T27" s="8">
        <v>16</v>
      </c>
      <c r="U27" s="8">
        <v>16</v>
      </c>
      <c r="V27" s="8">
        <v>14</v>
      </c>
      <c r="W27" s="8">
        <v>12</v>
      </c>
      <c r="X27" s="8">
        <v>13</v>
      </c>
      <c r="Y27" s="8">
        <v>13</v>
      </c>
      <c r="Z27" s="8">
        <v>12</v>
      </c>
      <c r="AA27" s="8">
        <v>10</v>
      </c>
      <c r="AB27" s="8">
        <v>9</v>
      </c>
      <c r="AC27" s="8">
        <v>9</v>
      </c>
      <c r="AD27" s="8">
        <v>8</v>
      </c>
      <c r="AE27" s="8">
        <v>8</v>
      </c>
      <c r="AF27" s="8">
        <v>8</v>
      </c>
      <c r="AG27" s="8">
        <v>9</v>
      </c>
      <c r="AH27" s="8">
        <v>8</v>
      </c>
      <c r="AI27" s="8">
        <v>8</v>
      </c>
      <c r="AJ27" s="8">
        <v>9</v>
      </c>
      <c r="AK27" s="8">
        <v>13</v>
      </c>
      <c r="AL27" s="8">
        <v>15</v>
      </c>
      <c r="AM27" s="8">
        <v>15</v>
      </c>
      <c r="AN27" s="8">
        <v>14</v>
      </c>
      <c r="AO27" s="8">
        <v>14</v>
      </c>
      <c r="AP27" s="8">
        <v>15</v>
      </c>
      <c r="AQ27" s="8">
        <v>16</v>
      </c>
      <c r="AR27" s="8">
        <v>16</v>
      </c>
      <c r="AS27" s="8">
        <v>14</v>
      </c>
      <c r="AT27" s="8">
        <v>15</v>
      </c>
      <c r="AU27" s="8">
        <v>17</v>
      </c>
      <c r="AV27" s="8">
        <v>15</v>
      </c>
      <c r="AW27" s="8">
        <v>15</v>
      </c>
      <c r="AX27" s="8">
        <v>14</v>
      </c>
      <c r="AY27" s="8">
        <v>13</v>
      </c>
      <c r="AZ27" s="8">
        <v>12</v>
      </c>
      <c r="BA27" s="8">
        <v>11</v>
      </c>
      <c r="BB27" s="8">
        <v>10</v>
      </c>
      <c r="BC27" s="8">
        <v>10</v>
      </c>
      <c r="BD27" s="8">
        <v>12</v>
      </c>
      <c r="BE27" s="8">
        <v>12</v>
      </c>
      <c r="BF27" s="8">
        <v>12</v>
      </c>
      <c r="BG27" s="8">
        <v>12</v>
      </c>
      <c r="BH27" s="8">
        <v>10</v>
      </c>
      <c r="BI27" s="8">
        <v>11</v>
      </c>
      <c r="BJ27" s="8">
        <v>10</v>
      </c>
      <c r="BK27" s="8">
        <v>8</v>
      </c>
      <c r="BL27" s="8">
        <v>8</v>
      </c>
      <c r="BM27" s="8">
        <v>8</v>
      </c>
      <c r="BN27" s="8">
        <v>7</v>
      </c>
      <c r="BO27" s="8">
        <v>9</v>
      </c>
      <c r="BP27" s="8">
        <v>9</v>
      </c>
      <c r="BQ27" s="8">
        <v>10</v>
      </c>
      <c r="BR27" s="8">
        <v>8</v>
      </c>
      <c r="BS27" s="8">
        <v>8</v>
      </c>
      <c r="BT27" s="8">
        <v>8</v>
      </c>
      <c r="BU27" s="8">
        <v>8</v>
      </c>
      <c r="BV27" s="8">
        <v>8</v>
      </c>
      <c r="BW27" s="8">
        <v>9</v>
      </c>
      <c r="BX27" s="8">
        <v>9</v>
      </c>
      <c r="BY27" s="8">
        <v>8</v>
      </c>
      <c r="BZ27" s="8">
        <v>6</v>
      </c>
      <c r="CA27" s="8">
        <v>8</v>
      </c>
      <c r="CB27" s="8">
        <v>9</v>
      </c>
      <c r="CC27" s="8">
        <v>9</v>
      </c>
      <c r="CD27" s="8">
        <v>9</v>
      </c>
      <c r="CE27" s="8">
        <v>10</v>
      </c>
      <c r="CF27" s="8">
        <v>11</v>
      </c>
      <c r="CG27" s="8">
        <v>11</v>
      </c>
      <c r="CH27" s="8">
        <v>10</v>
      </c>
      <c r="CI27" s="8">
        <v>7</v>
      </c>
      <c r="CJ27" s="8">
        <v>6</v>
      </c>
      <c r="CK27" s="8">
        <v>6</v>
      </c>
      <c r="CL27" s="8">
        <v>7</v>
      </c>
      <c r="CM27" s="8">
        <v>7</v>
      </c>
      <c r="CN27" s="8">
        <v>8</v>
      </c>
      <c r="CO27" s="8">
        <v>7</v>
      </c>
      <c r="CP27" s="8">
        <v>9</v>
      </c>
      <c r="CQ27" s="8">
        <v>9</v>
      </c>
      <c r="CR27" s="8">
        <v>9</v>
      </c>
      <c r="CS27" s="8">
        <v>10</v>
      </c>
      <c r="CT27" s="8">
        <v>9</v>
      </c>
      <c r="CU27" s="8">
        <v>9</v>
      </c>
      <c r="CV27" s="8">
        <v>7</v>
      </c>
      <c r="CW27" s="8">
        <v>8</v>
      </c>
      <c r="CX27" s="8">
        <v>11</v>
      </c>
      <c r="CY27" s="8">
        <v>12</v>
      </c>
      <c r="DH27" s="33">
        <v>8</v>
      </c>
      <c r="DI27" s="33">
        <v>8</v>
      </c>
      <c r="DJ27" s="33">
        <v>8</v>
      </c>
      <c r="DK27" s="33">
        <v>8</v>
      </c>
      <c r="DL27" s="33">
        <v>8</v>
      </c>
      <c r="DM27" s="33">
        <v>8</v>
      </c>
      <c r="DN27" s="33">
        <v>8</v>
      </c>
      <c r="DO27" s="33">
        <v>8</v>
      </c>
      <c r="DP27" s="33">
        <v>8</v>
      </c>
      <c r="DQ27" s="33">
        <v>8</v>
      </c>
      <c r="DR27" s="33">
        <v>8</v>
      </c>
      <c r="DS27" s="33">
        <v>8</v>
      </c>
      <c r="DT27" s="33">
        <v>8</v>
      </c>
      <c r="DU27" s="33">
        <v>8</v>
      </c>
      <c r="DV27" s="33">
        <v>8</v>
      </c>
      <c r="DW27" s="33">
        <v>8</v>
      </c>
      <c r="DX27" s="33">
        <v>8</v>
      </c>
      <c r="DY27" s="33">
        <v>8</v>
      </c>
      <c r="DZ27" s="33">
        <v>8</v>
      </c>
      <c r="EA27" s="33">
        <v>8</v>
      </c>
      <c r="EB27" s="33">
        <v>8</v>
      </c>
      <c r="EC27" s="33">
        <v>8</v>
      </c>
      <c r="ED27" s="33">
        <v>8</v>
      </c>
      <c r="EE27" s="33">
        <v>8</v>
      </c>
      <c r="EF27" s="33">
        <v>8</v>
      </c>
      <c r="EG27" s="33">
        <v>8</v>
      </c>
      <c r="EH27" s="33">
        <v>8</v>
      </c>
      <c r="EI27" s="33">
        <v>8</v>
      </c>
      <c r="EJ27" s="33">
        <v>8</v>
      </c>
      <c r="EK27" s="33">
        <v>8</v>
      </c>
      <c r="EL27" s="33">
        <v>8</v>
      </c>
      <c r="EM27" s="33">
        <v>8</v>
      </c>
      <c r="EN27" s="33">
        <v>8</v>
      </c>
      <c r="EO27" s="33">
        <v>8</v>
      </c>
      <c r="EP27" s="33">
        <v>8</v>
      </c>
      <c r="EQ27" s="33">
        <v>8</v>
      </c>
      <c r="ER27" s="33">
        <v>8</v>
      </c>
      <c r="ES27" s="33">
        <v>8</v>
      </c>
      <c r="ET27" s="33">
        <v>8</v>
      </c>
      <c r="EU27" s="33">
        <v>8</v>
      </c>
      <c r="EV27" s="33">
        <v>8</v>
      </c>
      <c r="EW27" s="33">
        <v>8</v>
      </c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</row>
    <row r="28" spans="1:181" s="8" customFormat="1" ht="13.5">
      <c r="A28" s="36"/>
      <c r="B28" s="36">
        <f>B27+1</f>
        <v>2</v>
      </c>
      <c r="C28" s="33">
        <v>37</v>
      </c>
      <c r="D28" s="8">
        <v>37</v>
      </c>
      <c r="E28" s="8">
        <v>37</v>
      </c>
      <c r="F28" s="8">
        <v>36</v>
      </c>
      <c r="G28" s="8">
        <v>34</v>
      </c>
      <c r="H28" s="8">
        <v>32</v>
      </c>
      <c r="I28" s="8">
        <v>29</v>
      </c>
      <c r="J28" s="8">
        <v>25</v>
      </c>
      <c r="K28" s="8">
        <v>22</v>
      </c>
      <c r="L28" s="8">
        <v>21</v>
      </c>
      <c r="M28" s="8">
        <v>18</v>
      </c>
      <c r="N28" s="8">
        <v>18</v>
      </c>
      <c r="O28" s="8">
        <v>17</v>
      </c>
      <c r="P28" s="8">
        <v>15</v>
      </c>
      <c r="Q28" s="8">
        <v>14</v>
      </c>
      <c r="R28" s="8">
        <v>13</v>
      </c>
      <c r="S28" s="8">
        <v>13</v>
      </c>
      <c r="T28" s="8">
        <v>12</v>
      </c>
      <c r="U28" s="8">
        <v>13</v>
      </c>
      <c r="V28" s="8">
        <v>13</v>
      </c>
      <c r="W28" s="8">
        <v>14</v>
      </c>
      <c r="X28" s="8">
        <v>14</v>
      </c>
      <c r="Y28" s="8">
        <v>15</v>
      </c>
      <c r="Z28" s="8">
        <v>15</v>
      </c>
      <c r="AA28" s="8">
        <v>15</v>
      </c>
      <c r="AB28" s="8">
        <v>14</v>
      </c>
      <c r="AC28" s="8">
        <v>14</v>
      </c>
      <c r="AD28" s="8">
        <v>12</v>
      </c>
      <c r="AE28" s="8">
        <v>13</v>
      </c>
      <c r="AF28" s="8">
        <v>14</v>
      </c>
      <c r="AG28" s="8">
        <v>11</v>
      </c>
      <c r="AH28" s="8">
        <v>9</v>
      </c>
      <c r="AI28" s="8">
        <v>7</v>
      </c>
      <c r="AJ28" s="8">
        <v>7</v>
      </c>
      <c r="AK28" s="8">
        <v>8</v>
      </c>
      <c r="AL28" s="8">
        <v>7</v>
      </c>
      <c r="AM28" s="8">
        <v>7</v>
      </c>
      <c r="AN28" s="8">
        <v>8</v>
      </c>
      <c r="AO28" s="8">
        <v>8</v>
      </c>
      <c r="AP28" s="8">
        <v>7</v>
      </c>
      <c r="AQ28" s="8">
        <v>5</v>
      </c>
      <c r="AR28" s="8">
        <v>6</v>
      </c>
      <c r="AS28" s="8">
        <v>7</v>
      </c>
      <c r="AT28" s="8">
        <v>7</v>
      </c>
      <c r="AU28" s="8">
        <v>6</v>
      </c>
      <c r="AV28" s="8">
        <v>6</v>
      </c>
      <c r="AW28" s="8">
        <v>5</v>
      </c>
      <c r="AX28" s="8">
        <v>5</v>
      </c>
      <c r="AY28" s="8">
        <v>5</v>
      </c>
      <c r="AZ28" s="8">
        <v>6</v>
      </c>
      <c r="BA28" s="8">
        <v>6</v>
      </c>
      <c r="BB28" s="8">
        <v>7</v>
      </c>
      <c r="BC28" s="8">
        <v>5</v>
      </c>
      <c r="BD28" s="8">
        <v>4</v>
      </c>
      <c r="BE28" s="8">
        <v>4</v>
      </c>
      <c r="BF28" s="8">
        <v>5</v>
      </c>
      <c r="BG28" s="8">
        <v>6</v>
      </c>
      <c r="BH28" s="8">
        <v>6</v>
      </c>
      <c r="BI28" s="8">
        <v>5</v>
      </c>
      <c r="BJ28" s="8">
        <v>5</v>
      </c>
      <c r="BK28" s="8">
        <v>5</v>
      </c>
      <c r="BL28" s="8">
        <v>6</v>
      </c>
      <c r="BM28" s="8">
        <v>6</v>
      </c>
      <c r="BN28" s="8">
        <v>6</v>
      </c>
      <c r="BO28" s="8">
        <v>6</v>
      </c>
      <c r="BP28" s="8">
        <v>6</v>
      </c>
      <c r="BQ28" s="8">
        <v>6</v>
      </c>
      <c r="BR28" s="8">
        <v>7</v>
      </c>
      <c r="BS28" s="8">
        <v>7</v>
      </c>
      <c r="BT28" s="8">
        <v>7</v>
      </c>
      <c r="BU28" s="8">
        <v>7</v>
      </c>
      <c r="BV28" s="8">
        <v>7</v>
      </c>
      <c r="BW28" s="8">
        <v>5</v>
      </c>
      <c r="BX28" s="8">
        <v>5</v>
      </c>
      <c r="BY28" s="8">
        <v>4</v>
      </c>
      <c r="BZ28" s="8">
        <v>5</v>
      </c>
      <c r="CA28" s="8">
        <v>4</v>
      </c>
      <c r="CB28" s="8">
        <v>5</v>
      </c>
      <c r="CC28" s="8">
        <v>5</v>
      </c>
      <c r="CD28" s="8">
        <v>5</v>
      </c>
      <c r="CE28" s="8">
        <v>5</v>
      </c>
      <c r="CF28" s="8">
        <v>5</v>
      </c>
      <c r="CG28" s="8">
        <v>5</v>
      </c>
      <c r="CH28" s="8">
        <v>4</v>
      </c>
      <c r="CI28" s="8">
        <v>5</v>
      </c>
      <c r="CJ28" s="8">
        <v>5</v>
      </c>
      <c r="CK28" s="8">
        <v>5</v>
      </c>
      <c r="CL28" s="8">
        <v>4</v>
      </c>
      <c r="CM28" s="8">
        <v>4</v>
      </c>
      <c r="CN28" s="8">
        <v>3</v>
      </c>
      <c r="CO28" s="8">
        <v>3</v>
      </c>
      <c r="CP28" s="8">
        <v>3</v>
      </c>
      <c r="CQ28" s="8">
        <v>3</v>
      </c>
      <c r="CR28" s="8">
        <v>3</v>
      </c>
      <c r="CS28" s="8">
        <v>3</v>
      </c>
      <c r="CT28" s="8">
        <v>4</v>
      </c>
      <c r="CU28" s="8">
        <v>4</v>
      </c>
      <c r="CV28" s="8">
        <v>5</v>
      </c>
      <c r="CW28" s="8">
        <v>5</v>
      </c>
      <c r="CX28" s="8">
        <v>4</v>
      </c>
      <c r="CY28" s="8">
        <v>4</v>
      </c>
      <c r="DH28" s="33">
        <v>2</v>
      </c>
      <c r="DI28" s="33">
        <v>2</v>
      </c>
      <c r="DJ28" s="33">
        <v>2</v>
      </c>
      <c r="DK28" s="33">
        <v>2</v>
      </c>
      <c r="DL28" s="33">
        <v>2</v>
      </c>
      <c r="DM28" s="33">
        <v>2</v>
      </c>
      <c r="DN28" s="33">
        <v>2</v>
      </c>
      <c r="DO28" s="33">
        <v>2</v>
      </c>
      <c r="DP28" s="33">
        <v>2</v>
      </c>
      <c r="DQ28" s="33">
        <v>2</v>
      </c>
      <c r="DR28" s="33">
        <v>2</v>
      </c>
      <c r="DS28" s="33">
        <v>2</v>
      </c>
      <c r="DT28" s="33">
        <v>2</v>
      </c>
      <c r="DU28" s="33">
        <v>2</v>
      </c>
      <c r="DV28" s="33">
        <v>2</v>
      </c>
      <c r="DW28" s="33">
        <v>2</v>
      </c>
      <c r="DX28" s="33">
        <v>2</v>
      </c>
      <c r="DY28" s="33">
        <v>2</v>
      </c>
      <c r="DZ28" s="33">
        <v>2</v>
      </c>
      <c r="EA28" s="33">
        <v>2</v>
      </c>
      <c r="EB28" s="33">
        <v>2</v>
      </c>
      <c r="EC28" s="33">
        <v>2</v>
      </c>
      <c r="ED28" s="33">
        <v>2</v>
      </c>
      <c r="EE28" s="33">
        <v>2</v>
      </c>
      <c r="EF28" s="33">
        <v>2</v>
      </c>
      <c r="EG28" s="33">
        <v>2</v>
      </c>
      <c r="EH28" s="33">
        <v>2</v>
      </c>
      <c r="EI28" s="33">
        <v>2</v>
      </c>
      <c r="EJ28" s="33">
        <v>2</v>
      </c>
      <c r="EK28" s="33">
        <v>2</v>
      </c>
      <c r="EL28" s="33">
        <v>2</v>
      </c>
      <c r="EM28" s="33">
        <v>2</v>
      </c>
      <c r="EN28" s="33">
        <v>2</v>
      </c>
      <c r="EO28" s="33">
        <v>2</v>
      </c>
      <c r="EP28" s="33">
        <v>2</v>
      </c>
      <c r="EQ28" s="33">
        <v>2</v>
      </c>
      <c r="ER28" s="33">
        <v>2</v>
      </c>
      <c r="ES28" s="33">
        <v>2</v>
      </c>
      <c r="ET28" s="33">
        <v>2</v>
      </c>
      <c r="EU28" s="33">
        <v>2</v>
      </c>
      <c r="EV28" s="33">
        <v>2</v>
      </c>
      <c r="EW28" s="33">
        <v>2</v>
      </c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</row>
    <row r="29" spans="1:181" s="8" customFormat="1" ht="13.5">
      <c r="A29" s="36"/>
      <c r="B29" s="36">
        <f aca="true" t="shared" si="7" ref="B29:B34">B28+1</f>
        <v>3</v>
      </c>
      <c r="C29" s="33">
        <v>18</v>
      </c>
      <c r="D29" s="8">
        <v>18</v>
      </c>
      <c r="E29" s="8">
        <v>19</v>
      </c>
      <c r="F29" s="8">
        <v>22</v>
      </c>
      <c r="G29" s="8">
        <v>21</v>
      </c>
      <c r="H29" s="8">
        <v>21</v>
      </c>
      <c r="I29" s="8">
        <v>21</v>
      </c>
      <c r="J29" s="8">
        <v>24</v>
      </c>
      <c r="K29" s="8">
        <v>28</v>
      </c>
      <c r="L29" s="8">
        <v>29</v>
      </c>
      <c r="M29" s="8">
        <v>29</v>
      </c>
      <c r="N29" s="8">
        <v>30</v>
      </c>
      <c r="O29" s="8">
        <v>29</v>
      </c>
      <c r="P29" s="8">
        <v>30</v>
      </c>
      <c r="Q29" s="8">
        <v>29</v>
      </c>
      <c r="R29" s="8">
        <v>27</v>
      </c>
      <c r="S29" s="8">
        <v>24</v>
      </c>
      <c r="T29" s="8">
        <v>27</v>
      </c>
      <c r="U29" s="8">
        <v>27</v>
      </c>
      <c r="V29" s="8">
        <v>28</v>
      </c>
      <c r="W29" s="8">
        <v>28</v>
      </c>
      <c r="X29" s="8">
        <v>27</v>
      </c>
      <c r="Y29" s="8">
        <v>26</v>
      </c>
      <c r="Z29" s="8">
        <v>26</v>
      </c>
      <c r="AA29" s="8">
        <v>28</v>
      </c>
      <c r="AB29" s="8">
        <v>29</v>
      </c>
      <c r="AC29" s="8">
        <v>29</v>
      </c>
      <c r="AD29" s="8">
        <v>29</v>
      </c>
      <c r="AE29" s="8">
        <v>27</v>
      </c>
      <c r="AF29" s="8">
        <v>25</v>
      </c>
      <c r="AG29" s="8">
        <v>24</v>
      </c>
      <c r="AH29" s="8">
        <v>24</v>
      </c>
      <c r="AI29" s="8">
        <v>25</v>
      </c>
      <c r="AJ29" s="8">
        <v>24</v>
      </c>
      <c r="AK29" s="8">
        <v>22</v>
      </c>
      <c r="AL29" s="8">
        <v>20</v>
      </c>
      <c r="AM29" s="8">
        <v>21</v>
      </c>
      <c r="AN29" s="8">
        <v>21</v>
      </c>
      <c r="AO29" s="8">
        <v>19</v>
      </c>
      <c r="AP29" s="8">
        <v>19</v>
      </c>
      <c r="AQ29" s="8">
        <v>17</v>
      </c>
      <c r="AR29" s="8">
        <v>14</v>
      </c>
      <c r="AS29" s="8">
        <v>15</v>
      </c>
      <c r="AT29" s="8">
        <v>14</v>
      </c>
      <c r="AU29" s="8">
        <v>14</v>
      </c>
      <c r="AV29" s="8">
        <v>15</v>
      </c>
      <c r="AW29" s="8">
        <v>15</v>
      </c>
      <c r="AX29" s="8">
        <v>16</v>
      </c>
      <c r="AY29" s="8">
        <v>17</v>
      </c>
      <c r="AZ29" s="8">
        <v>17</v>
      </c>
      <c r="BA29" s="8">
        <v>17</v>
      </c>
      <c r="BB29" s="8">
        <v>18</v>
      </c>
      <c r="BC29" s="8">
        <v>17</v>
      </c>
      <c r="BD29" s="8">
        <v>13</v>
      </c>
      <c r="BE29" s="8">
        <v>13</v>
      </c>
      <c r="BF29" s="8">
        <v>13</v>
      </c>
      <c r="BG29" s="8">
        <v>13</v>
      </c>
      <c r="BH29" s="8">
        <v>14</v>
      </c>
      <c r="BI29" s="8">
        <v>14</v>
      </c>
      <c r="BJ29" s="8">
        <v>14</v>
      </c>
      <c r="BK29" s="8">
        <v>15</v>
      </c>
      <c r="BL29" s="8">
        <v>15</v>
      </c>
      <c r="BM29" s="8">
        <v>15</v>
      </c>
      <c r="BN29" s="8">
        <v>16</v>
      </c>
      <c r="BO29" s="8">
        <v>15</v>
      </c>
      <c r="BP29" s="8">
        <v>15</v>
      </c>
      <c r="BQ29" s="8">
        <v>15</v>
      </c>
      <c r="BR29" s="8">
        <v>16</v>
      </c>
      <c r="BS29" s="8">
        <v>15</v>
      </c>
      <c r="BT29" s="8">
        <v>15</v>
      </c>
      <c r="BU29" s="8">
        <v>15</v>
      </c>
      <c r="BV29" s="8">
        <v>16</v>
      </c>
      <c r="BW29" s="8">
        <v>15</v>
      </c>
      <c r="BX29" s="8">
        <v>14</v>
      </c>
      <c r="BY29" s="8">
        <v>14</v>
      </c>
      <c r="BZ29" s="8">
        <v>15</v>
      </c>
      <c r="CA29" s="8">
        <v>15</v>
      </c>
      <c r="CB29" s="8">
        <v>15</v>
      </c>
      <c r="CC29" s="8">
        <v>15</v>
      </c>
      <c r="CD29" s="8">
        <v>14</v>
      </c>
      <c r="CE29" s="8">
        <v>14</v>
      </c>
      <c r="CF29" s="8">
        <v>13</v>
      </c>
      <c r="CG29" s="8">
        <v>13</v>
      </c>
      <c r="CH29" s="8">
        <v>14</v>
      </c>
      <c r="CI29" s="8">
        <v>16</v>
      </c>
      <c r="CJ29" s="8">
        <v>16</v>
      </c>
      <c r="CK29" s="8">
        <v>15</v>
      </c>
      <c r="CL29" s="8">
        <v>15</v>
      </c>
      <c r="CM29" s="8">
        <v>15</v>
      </c>
      <c r="CN29" s="8">
        <v>15</v>
      </c>
      <c r="CO29" s="8">
        <v>16</v>
      </c>
      <c r="CP29" s="8">
        <v>15</v>
      </c>
      <c r="CQ29" s="8">
        <v>14</v>
      </c>
      <c r="CR29" s="8">
        <v>14</v>
      </c>
      <c r="CS29" s="8">
        <v>15</v>
      </c>
      <c r="CT29" s="8">
        <v>14</v>
      </c>
      <c r="CU29" s="8">
        <v>15</v>
      </c>
      <c r="CV29" s="8">
        <v>16</v>
      </c>
      <c r="CW29" s="8">
        <v>16</v>
      </c>
      <c r="CX29" s="8">
        <v>15</v>
      </c>
      <c r="CY29" s="8">
        <v>13</v>
      </c>
      <c r="DH29" s="33">
        <v>4</v>
      </c>
      <c r="DI29" s="33">
        <v>4</v>
      </c>
      <c r="DJ29" s="33">
        <v>4</v>
      </c>
      <c r="DK29" s="33">
        <v>4</v>
      </c>
      <c r="DL29" s="33">
        <v>4</v>
      </c>
      <c r="DM29" s="33">
        <v>4</v>
      </c>
      <c r="DN29" s="33">
        <v>4</v>
      </c>
      <c r="DO29" s="33">
        <v>4</v>
      </c>
      <c r="DP29" s="33">
        <v>4</v>
      </c>
      <c r="DQ29" s="33">
        <v>4</v>
      </c>
      <c r="DR29" s="33">
        <v>4</v>
      </c>
      <c r="DS29" s="33">
        <v>4</v>
      </c>
      <c r="DT29" s="33">
        <v>4</v>
      </c>
      <c r="DU29" s="33">
        <v>4</v>
      </c>
      <c r="DV29" s="33">
        <v>4</v>
      </c>
      <c r="DW29" s="33">
        <v>4</v>
      </c>
      <c r="DX29" s="33">
        <v>4</v>
      </c>
      <c r="DY29" s="33">
        <v>4</v>
      </c>
      <c r="DZ29" s="33">
        <v>4</v>
      </c>
      <c r="EA29" s="33">
        <v>4</v>
      </c>
      <c r="EB29" s="33">
        <v>4</v>
      </c>
      <c r="EC29" s="33">
        <v>4</v>
      </c>
      <c r="ED29" s="33">
        <v>4</v>
      </c>
      <c r="EE29" s="33">
        <v>4</v>
      </c>
      <c r="EF29" s="33">
        <v>4</v>
      </c>
      <c r="EG29" s="33">
        <v>4</v>
      </c>
      <c r="EH29" s="33">
        <v>4</v>
      </c>
      <c r="EI29" s="33">
        <v>4</v>
      </c>
      <c r="EJ29" s="33">
        <v>4</v>
      </c>
      <c r="EK29" s="33">
        <v>4</v>
      </c>
      <c r="EL29" s="33">
        <v>4</v>
      </c>
      <c r="EM29" s="33">
        <v>4</v>
      </c>
      <c r="EN29" s="33">
        <v>4</v>
      </c>
      <c r="EO29" s="33">
        <v>4</v>
      </c>
      <c r="EP29" s="33">
        <v>4</v>
      </c>
      <c r="EQ29" s="33">
        <v>4</v>
      </c>
      <c r="ER29" s="33">
        <v>4</v>
      </c>
      <c r="ES29" s="33">
        <v>4</v>
      </c>
      <c r="ET29" s="33">
        <v>4</v>
      </c>
      <c r="EU29" s="33">
        <v>4</v>
      </c>
      <c r="EV29" s="33">
        <v>4</v>
      </c>
      <c r="EW29" s="33">
        <v>4</v>
      </c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</row>
    <row r="30" spans="1:181" s="8" customFormat="1" ht="13.5">
      <c r="A30" s="36"/>
      <c r="B30" s="36">
        <f t="shared" si="7"/>
        <v>4</v>
      </c>
      <c r="C30" s="33">
        <v>0</v>
      </c>
      <c r="D30" s="8">
        <v>0</v>
      </c>
      <c r="E30" s="8">
        <v>1</v>
      </c>
      <c r="F30" s="8">
        <v>2</v>
      </c>
      <c r="G30" s="8">
        <v>2</v>
      </c>
      <c r="H30" s="8">
        <v>3</v>
      </c>
      <c r="I30" s="8">
        <v>0</v>
      </c>
      <c r="J30" s="8">
        <v>0</v>
      </c>
      <c r="K30" s="8">
        <v>2</v>
      </c>
      <c r="L30" s="8">
        <v>1</v>
      </c>
      <c r="M30" s="8">
        <v>2</v>
      </c>
      <c r="N30" s="8">
        <v>0</v>
      </c>
      <c r="O30" s="8">
        <v>1</v>
      </c>
      <c r="P30" s="8">
        <v>0</v>
      </c>
      <c r="Q30" s="8">
        <v>1</v>
      </c>
      <c r="R30" s="8">
        <v>1</v>
      </c>
      <c r="S30" s="8">
        <v>1</v>
      </c>
      <c r="T30" s="8">
        <v>1</v>
      </c>
      <c r="U30" s="8">
        <v>1</v>
      </c>
      <c r="V30" s="8">
        <v>2</v>
      </c>
      <c r="W30" s="8">
        <v>3</v>
      </c>
      <c r="X30" s="8">
        <v>1</v>
      </c>
      <c r="Y30" s="8">
        <v>0</v>
      </c>
      <c r="Z30" s="8">
        <v>1</v>
      </c>
      <c r="AA30" s="8">
        <v>1</v>
      </c>
      <c r="AB30" s="8">
        <v>1</v>
      </c>
      <c r="AC30" s="8">
        <v>1</v>
      </c>
      <c r="AD30" s="8">
        <v>1</v>
      </c>
      <c r="AE30" s="8">
        <v>0</v>
      </c>
      <c r="AF30" s="8">
        <v>0</v>
      </c>
      <c r="AG30" s="8">
        <v>1</v>
      </c>
      <c r="AH30" s="8">
        <v>2</v>
      </c>
      <c r="AI30" s="8">
        <v>2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1</v>
      </c>
      <c r="AQ30" s="8">
        <v>1</v>
      </c>
      <c r="AR30" s="8">
        <v>0</v>
      </c>
      <c r="AS30" s="8">
        <v>1</v>
      </c>
      <c r="AT30" s="8">
        <v>0</v>
      </c>
      <c r="AU30" s="8">
        <v>1</v>
      </c>
      <c r="AV30" s="8">
        <v>1</v>
      </c>
      <c r="AW30" s="8">
        <v>1</v>
      </c>
      <c r="AX30" s="8">
        <v>1</v>
      </c>
      <c r="AY30" s="8">
        <v>1</v>
      </c>
      <c r="AZ30" s="8">
        <v>0</v>
      </c>
      <c r="BA30" s="8">
        <v>0</v>
      </c>
      <c r="BB30" s="8">
        <v>0</v>
      </c>
      <c r="BC30" s="8">
        <v>2</v>
      </c>
      <c r="BD30" s="8">
        <v>1</v>
      </c>
      <c r="BE30" s="8">
        <v>1</v>
      </c>
      <c r="BF30" s="8">
        <v>0</v>
      </c>
      <c r="BG30" s="8">
        <v>0</v>
      </c>
      <c r="BH30" s="8">
        <v>0</v>
      </c>
      <c r="BI30" s="8">
        <v>0</v>
      </c>
      <c r="BJ30" s="8">
        <v>0</v>
      </c>
      <c r="BK30" s="8">
        <v>1</v>
      </c>
      <c r="BL30" s="8">
        <v>0</v>
      </c>
      <c r="BM30" s="8">
        <v>0</v>
      </c>
      <c r="BN30" s="8">
        <v>0</v>
      </c>
      <c r="BO30" s="8">
        <v>0</v>
      </c>
      <c r="BP30" s="8">
        <v>0</v>
      </c>
      <c r="BQ30" s="8">
        <v>0</v>
      </c>
      <c r="BR30" s="8">
        <v>0</v>
      </c>
      <c r="BS30" s="8">
        <v>0</v>
      </c>
      <c r="BT30" s="8">
        <v>0</v>
      </c>
      <c r="BU30" s="8">
        <v>0</v>
      </c>
      <c r="BV30" s="8">
        <v>0</v>
      </c>
      <c r="BW30" s="8">
        <v>1</v>
      </c>
      <c r="BX30" s="8">
        <v>0</v>
      </c>
      <c r="BY30" s="8">
        <v>0</v>
      </c>
      <c r="BZ30" s="8">
        <v>0</v>
      </c>
      <c r="CA30" s="8">
        <v>1</v>
      </c>
      <c r="CB30" s="8">
        <v>0</v>
      </c>
      <c r="CC30" s="8">
        <v>0</v>
      </c>
      <c r="CD30" s="8">
        <v>0</v>
      </c>
      <c r="CE30" s="8">
        <v>0</v>
      </c>
      <c r="CF30" s="8">
        <v>0</v>
      </c>
      <c r="CG30" s="8">
        <v>0</v>
      </c>
      <c r="CH30" s="8">
        <v>1</v>
      </c>
      <c r="CI30" s="8">
        <v>1</v>
      </c>
      <c r="CJ30" s="8">
        <v>1</v>
      </c>
      <c r="CK30" s="8">
        <v>0</v>
      </c>
      <c r="CL30" s="8">
        <v>1</v>
      </c>
      <c r="CM30" s="8">
        <v>1</v>
      </c>
      <c r="CN30" s="8">
        <v>1</v>
      </c>
      <c r="CO30" s="8">
        <v>0</v>
      </c>
      <c r="CP30" s="8">
        <v>0</v>
      </c>
      <c r="CQ30" s="8">
        <v>0</v>
      </c>
      <c r="CR30" s="8">
        <v>0</v>
      </c>
      <c r="CS30" s="8">
        <v>0</v>
      </c>
      <c r="CT30" s="8">
        <v>0</v>
      </c>
      <c r="CU30" s="8">
        <v>0</v>
      </c>
      <c r="CV30" s="8">
        <v>0</v>
      </c>
      <c r="CW30" s="8">
        <v>0</v>
      </c>
      <c r="CX30" s="8">
        <v>1</v>
      </c>
      <c r="CY30" s="8">
        <v>0</v>
      </c>
      <c r="DH30" s="33">
        <v>0</v>
      </c>
      <c r="DI30" s="33">
        <v>0</v>
      </c>
      <c r="DJ30" s="33">
        <v>0</v>
      </c>
      <c r="DK30" s="33">
        <v>0</v>
      </c>
      <c r="DL30" s="33">
        <v>0</v>
      </c>
      <c r="DM30" s="33">
        <v>0</v>
      </c>
      <c r="DN30" s="33">
        <v>0</v>
      </c>
      <c r="DO30" s="33">
        <v>0</v>
      </c>
      <c r="DP30" s="33">
        <v>0</v>
      </c>
      <c r="DQ30" s="33">
        <v>0</v>
      </c>
      <c r="DR30" s="33">
        <v>0</v>
      </c>
      <c r="DS30" s="33">
        <v>0</v>
      </c>
      <c r="DT30" s="33">
        <v>0</v>
      </c>
      <c r="DU30" s="33">
        <v>0</v>
      </c>
      <c r="DV30" s="33">
        <v>0</v>
      </c>
      <c r="DW30" s="33">
        <v>0</v>
      </c>
      <c r="DX30" s="33">
        <v>0</v>
      </c>
      <c r="DY30" s="33">
        <v>0</v>
      </c>
      <c r="DZ30" s="33">
        <v>0</v>
      </c>
      <c r="EA30" s="33">
        <v>0</v>
      </c>
      <c r="EB30" s="33">
        <v>0</v>
      </c>
      <c r="EC30" s="33">
        <v>0</v>
      </c>
      <c r="ED30" s="33">
        <v>0</v>
      </c>
      <c r="EE30" s="33">
        <v>0</v>
      </c>
      <c r="EF30" s="33">
        <v>0</v>
      </c>
      <c r="EG30" s="33">
        <v>0</v>
      </c>
      <c r="EH30" s="33">
        <v>0</v>
      </c>
      <c r="EI30" s="33">
        <v>0</v>
      </c>
      <c r="EJ30" s="33">
        <v>0</v>
      </c>
      <c r="EK30" s="33">
        <v>0</v>
      </c>
      <c r="EL30" s="33">
        <v>0</v>
      </c>
      <c r="EM30" s="33">
        <v>0</v>
      </c>
      <c r="EN30" s="33">
        <v>0</v>
      </c>
      <c r="EO30" s="33">
        <v>0</v>
      </c>
      <c r="EP30" s="33">
        <v>0</v>
      </c>
      <c r="EQ30" s="33">
        <v>0</v>
      </c>
      <c r="ER30" s="33">
        <v>0</v>
      </c>
      <c r="ES30" s="33">
        <v>0</v>
      </c>
      <c r="ET30" s="33">
        <v>0</v>
      </c>
      <c r="EU30" s="33">
        <v>0</v>
      </c>
      <c r="EV30" s="33">
        <v>0</v>
      </c>
      <c r="EW30" s="33">
        <v>0</v>
      </c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</row>
    <row r="31" spans="1:153" s="8" customFormat="1" ht="13.5">
      <c r="A31" s="36"/>
      <c r="B31" s="36">
        <f t="shared" si="7"/>
        <v>5</v>
      </c>
      <c r="C31" s="8">
        <v>0</v>
      </c>
      <c r="D31" s="8">
        <v>0</v>
      </c>
      <c r="E31" s="8">
        <v>1</v>
      </c>
      <c r="F31" s="8">
        <v>2</v>
      </c>
      <c r="G31" s="8">
        <v>4</v>
      </c>
      <c r="H31" s="8">
        <v>5</v>
      </c>
      <c r="I31" s="8">
        <v>8</v>
      </c>
      <c r="J31" s="8">
        <v>9</v>
      </c>
      <c r="K31" s="8">
        <v>8</v>
      </c>
      <c r="L31" s="8">
        <v>6</v>
      </c>
      <c r="M31" s="8">
        <v>6</v>
      </c>
      <c r="N31" s="8">
        <v>7</v>
      </c>
      <c r="O31" s="8">
        <v>7</v>
      </c>
      <c r="P31" s="8">
        <v>9</v>
      </c>
      <c r="Q31" s="8">
        <v>7</v>
      </c>
      <c r="R31" s="8">
        <v>6</v>
      </c>
      <c r="S31" s="8">
        <v>3</v>
      </c>
      <c r="T31" s="8">
        <v>3</v>
      </c>
      <c r="U31" s="8">
        <v>2</v>
      </c>
      <c r="V31" s="8">
        <v>1</v>
      </c>
      <c r="W31" s="8">
        <v>1</v>
      </c>
      <c r="X31" s="8">
        <v>2</v>
      </c>
      <c r="Y31" s="8">
        <v>3</v>
      </c>
      <c r="Z31" s="8">
        <v>3</v>
      </c>
      <c r="AA31" s="8">
        <v>1</v>
      </c>
      <c r="AB31" s="8">
        <v>3</v>
      </c>
      <c r="AC31" s="8">
        <v>3</v>
      </c>
      <c r="AD31" s="8">
        <v>4</v>
      </c>
      <c r="AE31" s="8">
        <v>4</v>
      </c>
      <c r="AF31" s="8">
        <v>4</v>
      </c>
      <c r="AG31" s="8">
        <v>4</v>
      </c>
      <c r="AH31" s="8">
        <v>4</v>
      </c>
      <c r="AI31" s="8">
        <v>4</v>
      </c>
      <c r="AJ31" s="8">
        <v>5</v>
      </c>
      <c r="AK31" s="8">
        <v>3</v>
      </c>
      <c r="AL31" s="8">
        <v>2</v>
      </c>
      <c r="AM31" s="8">
        <v>0</v>
      </c>
      <c r="AN31" s="8">
        <v>0</v>
      </c>
      <c r="AO31" s="8">
        <v>0</v>
      </c>
      <c r="AP31" s="8">
        <v>0</v>
      </c>
      <c r="AQ31" s="8">
        <v>2</v>
      </c>
      <c r="AR31" s="8">
        <v>3</v>
      </c>
      <c r="AS31" s="8">
        <v>1</v>
      </c>
      <c r="AT31" s="8">
        <v>2</v>
      </c>
      <c r="AU31" s="8">
        <v>2</v>
      </c>
      <c r="AV31" s="8">
        <v>3</v>
      </c>
      <c r="AW31" s="8">
        <v>4</v>
      </c>
      <c r="AX31" s="8">
        <v>4</v>
      </c>
      <c r="AY31" s="8">
        <v>3</v>
      </c>
      <c r="AZ31" s="8">
        <v>3</v>
      </c>
      <c r="BA31" s="8">
        <v>4</v>
      </c>
      <c r="BB31" s="8">
        <v>3</v>
      </c>
      <c r="BC31" s="8">
        <v>3</v>
      </c>
      <c r="BD31" s="8">
        <v>4</v>
      </c>
      <c r="BE31" s="8">
        <v>4</v>
      </c>
      <c r="BF31" s="8">
        <v>3</v>
      </c>
      <c r="BG31" s="8">
        <v>2</v>
      </c>
      <c r="BH31" s="8">
        <v>1</v>
      </c>
      <c r="BI31" s="8">
        <v>1</v>
      </c>
      <c r="BJ31" s="8">
        <v>0</v>
      </c>
      <c r="BK31" s="8">
        <v>1</v>
      </c>
      <c r="BL31" s="8">
        <v>1</v>
      </c>
      <c r="BM31" s="8">
        <v>1</v>
      </c>
      <c r="BN31" s="8">
        <v>1</v>
      </c>
      <c r="BO31" s="8">
        <v>1</v>
      </c>
      <c r="BP31" s="8">
        <v>0</v>
      </c>
      <c r="BQ31" s="8">
        <v>0</v>
      </c>
      <c r="BR31" s="8">
        <v>0</v>
      </c>
      <c r="BS31" s="8">
        <v>1</v>
      </c>
      <c r="BT31" s="8">
        <v>1</v>
      </c>
      <c r="BU31" s="8">
        <v>1</v>
      </c>
      <c r="BV31" s="8">
        <v>0</v>
      </c>
      <c r="BW31" s="8">
        <v>0</v>
      </c>
      <c r="BX31" s="8">
        <v>1</v>
      </c>
      <c r="BY31" s="8">
        <v>1</v>
      </c>
      <c r="BZ31" s="8">
        <v>1</v>
      </c>
      <c r="CA31" s="8">
        <v>1</v>
      </c>
      <c r="CB31" s="8">
        <v>1</v>
      </c>
      <c r="CC31" s="8">
        <v>0</v>
      </c>
      <c r="CD31" s="8">
        <v>0</v>
      </c>
      <c r="CE31" s="8">
        <v>0</v>
      </c>
      <c r="CF31" s="8">
        <v>0</v>
      </c>
      <c r="CG31" s="8">
        <v>0</v>
      </c>
      <c r="CH31" s="8">
        <v>0</v>
      </c>
      <c r="CI31" s="8">
        <v>0</v>
      </c>
      <c r="CJ31" s="8">
        <v>0</v>
      </c>
      <c r="CK31" s="8">
        <v>1</v>
      </c>
      <c r="CL31" s="8">
        <v>1</v>
      </c>
      <c r="CM31" s="8">
        <v>1</v>
      </c>
      <c r="CN31" s="8">
        <v>2</v>
      </c>
      <c r="CO31" s="8">
        <v>3</v>
      </c>
      <c r="CP31" s="8">
        <v>1</v>
      </c>
      <c r="CQ31" s="8">
        <v>1</v>
      </c>
      <c r="CR31" s="8">
        <v>1</v>
      </c>
      <c r="CS31" s="8">
        <v>1</v>
      </c>
      <c r="CT31" s="8">
        <v>1</v>
      </c>
      <c r="CU31" s="8">
        <v>1</v>
      </c>
      <c r="CV31" s="8">
        <v>1</v>
      </c>
      <c r="CW31" s="8">
        <v>1</v>
      </c>
      <c r="CX31" s="8">
        <v>1</v>
      </c>
      <c r="CY31" s="8">
        <v>2</v>
      </c>
      <c r="DH31" s="8">
        <v>1</v>
      </c>
      <c r="DI31" s="8">
        <v>1</v>
      </c>
      <c r="DJ31" s="8">
        <v>1</v>
      </c>
      <c r="DK31" s="8">
        <v>1</v>
      </c>
      <c r="DL31" s="8">
        <v>1</v>
      </c>
      <c r="DM31" s="8">
        <v>1</v>
      </c>
      <c r="DN31" s="8">
        <v>1</v>
      </c>
      <c r="DO31" s="8">
        <v>1</v>
      </c>
      <c r="DP31" s="8">
        <v>1</v>
      </c>
      <c r="DQ31" s="8">
        <v>1</v>
      </c>
      <c r="DR31" s="8">
        <v>1</v>
      </c>
      <c r="DS31" s="8">
        <v>1</v>
      </c>
      <c r="DT31" s="8">
        <v>1</v>
      </c>
      <c r="DU31" s="8">
        <v>1</v>
      </c>
      <c r="DV31" s="8">
        <v>1</v>
      </c>
      <c r="DW31" s="8">
        <v>1</v>
      </c>
      <c r="DX31" s="8">
        <v>1</v>
      </c>
      <c r="DY31" s="8">
        <v>1</v>
      </c>
      <c r="DZ31" s="8">
        <v>1</v>
      </c>
      <c r="EA31" s="8">
        <v>1</v>
      </c>
      <c r="EB31" s="8">
        <v>1</v>
      </c>
      <c r="EC31" s="8">
        <v>1</v>
      </c>
      <c r="ED31" s="8">
        <v>1</v>
      </c>
      <c r="EE31" s="8">
        <v>1</v>
      </c>
      <c r="EF31" s="8">
        <v>1</v>
      </c>
      <c r="EG31" s="8">
        <v>1</v>
      </c>
      <c r="EH31" s="8">
        <v>1</v>
      </c>
      <c r="EI31" s="8">
        <v>1</v>
      </c>
      <c r="EJ31" s="8">
        <v>1</v>
      </c>
      <c r="EK31" s="8">
        <v>1</v>
      </c>
      <c r="EL31" s="8">
        <v>1</v>
      </c>
      <c r="EM31" s="8">
        <v>1</v>
      </c>
      <c r="EN31" s="8">
        <v>1</v>
      </c>
      <c r="EO31" s="8">
        <v>1</v>
      </c>
      <c r="EP31" s="8">
        <v>1</v>
      </c>
      <c r="EQ31" s="8">
        <v>1</v>
      </c>
      <c r="ER31" s="8">
        <v>1</v>
      </c>
      <c r="ES31" s="8">
        <v>1</v>
      </c>
      <c r="ET31" s="8">
        <v>1</v>
      </c>
      <c r="EU31" s="8">
        <v>1</v>
      </c>
      <c r="EV31" s="8">
        <v>1</v>
      </c>
      <c r="EW31" s="8">
        <v>1</v>
      </c>
    </row>
    <row r="32" spans="1:153" s="8" customFormat="1" ht="13.5">
      <c r="A32" s="36"/>
      <c r="B32" s="36">
        <f t="shared" si="7"/>
        <v>6</v>
      </c>
      <c r="C32" s="8">
        <v>0</v>
      </c>
      <c r="D32" s="8">
        <v>0</v>
      </c>
      <c r="E32" s="8">
        <v>0</v>
      </c>
      <c r="F32" s="8">
        <v>1</v>
      </c>
      <c r="G32" s="8">
        <v>2</v>
      </c>
      <c r="H32" s="8">
        <v>4</v>
      </c>
      <c r="I32" s="8">
        <v>6</v>
      </c>
      <c r="J32" s="8">
        <v>3</v>
      </c>
      <c r="K32" s="8">
        <v>5</v>
      </c>
      <c r="L32" s="8">
        <v>7</v>
      </c>
      <c r="M32" s="8">
        <v>6</v>
      </c>
      <c r="N32" s="8">
        <v>6</v>
      </c>
      <c r="O32" s="8">
        <v>6</v>
      </c>
      <c r="P32" s="8">
        <v>5</v>
      </c>
      <c r="Q32" s="8">
        <v>4</v>
      </c>
      <c r="R32" s="8">
        <v>3</v>
      </c>
      <c r="S32" s="8">
        <v>7</v>
      </c>
      <c r="T32" s="8">
        <v>4</v>
      </c>
      <c r="U32" s="8">
        <v>4</v>
      </c>
      <c r="V32" s="8">
        <v>2</v>
      </c>
      <c r="W32" s="8">
        <v>0</v>
      </c>
      <c r="X32" s="8">
        <v>1</v>
      </c>
      <c r="Y32" s="8">
        <v>2</v>
      </c>
      <c r="Z32" s="8">
        <v>0</v>
      </c>
      <c r="AA32" s="8">
        <v>1</v>
      </c>
      <c r="AB32" s="8">
        <v>1</v>
      </c>
      <c r="AC32" s="8">
        <v>1</v>
      </c>
      <c r="AD32" s="8">
        <v>3</v>
      </c>
      <c r="AE32" s="8">
        <v>3</v>
      </c>
      <c r="AF32" s="8">
        <v>3</v>
      </c>
      <c r="AG32" s="8">
        <v>5</v>
      </c>
      <c r="AH32" s="8">
        <v>4</v>
      </c>
      <c r="AI32" s="8">
        <v>4</v>
      </c>
      <c r="AJ32" s="8">
        <v>4</v>
      </c>
      <c r="AK32" s="8">
        <v>6</v>
      </c>
      <c r="AL32" s="8">
        <v>8</v>
      </c>
      <c r="AM32" s="8">
        <v>6</v>
      </c>
      <c r="AN32" s="8">
        <v>3</v>
      </c>
      <c r="AO32" s="8">
        <v>1</v>
      </c>
      <c r="AP32" s="8">
        <v>1</v>
      </c>
      <c r="AQ32" s="8">
        <v>1</v>
      </c>
      <c r="AR32" s="8">
        <v>2</v>
      </c>
      <c r="AS32" s="8">
        <v>4</v>
      </c>
      <c r="AT32" s="8">
        <v>3</v>
      </c>
      <c r="AU32" s="8">
        <v>1</v>
      </c>
      <c r="AV32" s="8">
        <v>1</v>
      </c>
      <c r="AW32" s="8">
        <v>0</v>
      </c>
      <c r="AX32" s="8">
        <v>0</v>
      </c>
      <c r="AY32" s="8">
        <v>1</v>
      </c>
      <c r="AZ32" s="8">
        <v>2</v>
      </c>
      <c r="BA32" s="8">
        <v>1</v>
      </c>
      <c r="BB32" s="8">
        <v>0</v>
      </c>
      <c r="BC32" s="8">
        <v>1</v>
      </c>
      <c r="BD32" s="8">
        <v>1</v>
      </c>
      <c r="BE32" s="8">
        <v>1</v>
      </c>
      <c r="BF32" s="8">
        <v>2</v>
      </c>
      <c r="BG32" s="8">
        <v>3</v>
      </c>
      <c r="BH32" s="8">
        <v>2</v>
      </c>
      <c r="BI32" s="8">
        <v>2</v>
      </c>
      <c r="BJ32" s="8">
        <v>3</v>
      </c>
      <c r="BK32" s="8">
        <v>2</v>
      </c>
      <c r="BL32" s="8">
        <v>1</v>
      </c>
      <c r="BM32" s="8">
        <v>1</v>
      </c>
      <c r="BN32" s="8">
        <v>1</v>
      </c>
      <c r="BO32" s="8">
        <v>1</v>
      </c>
      <c r="BP32" s="8">
        <v>1</v>
      </c>
      <c r="BQ32" s="8">
        <v>1</v>
      </c>
      <c r="BR32" s="8">
        <v>1</v>
      </c>
      <c r="BS32" s="8">
        <v>2</v>
      </c>
      <c r="BT32" s="8">
        <v>2</v>
      </c>
      <c r="BU32" s="8">
        <v>2</v>
      </c>
      <c r="BV32" s="8">
        <v>2</v>
      </c>
      <c r="BW32" s="8">
        <v>1</v>
      </c>
      <c r="BX32" s="8">
        <v>2</v>
      </c>
      <c r="BY32" s="8">
        <v>2</v>
      </c>
      <c r="BZ32" s="8">
        <v>1</v>
      </c>
      <c r="CA32" s="8">
        <v>0</v>
      </c>
      <c r="CB32" s="8">
        <v>1</v>
      </c>
      <c r="CC32" s="8">
        <v>0</v>
      </c>
      <c r="CD32" s="8">
        <v>0</v>
      </c>
      <c r="CE32" s="8">
        <v>0</v>
      </c>
      <c r="CF32" s="8">
        <v>1</v>
      </c>
      <c r="CG32" s="8">
        <v>0</v>
      </c>
      <c r="CH32" s="8">
        <v>0</v>
      </c>
      <c r="CI32" s="8">
        <v>0</v>
      </c>
      <c r="CJ32" s="8">
        <v>0</v>
      </c>
      <c r="CK32" s="8">
        <v>1</v>
      </c>
      <c r="CL32" s="8">
        <v>0</v>
      </c>
      <c r="CM32" s="8">
        <v>0</v>
      </c>
      <c r="CN32" s="8">
        <v>0</v>
      </c>
      <c r="CO32" s="8">
        <v>0</v>
      </c>
      <c r="CP32" s="8">
        <v>1</v>
      </c>
      <c r="CQ32" s="8">
        <v>1</v>
      </c>
      <c r="CR32" s="8">
        <v>0</v>
      </c>
      <c r="CS32" s="8">
        <v>0</v>
      </c>
      <c r="CT32" s="8">
        <v>1</v>
      </c>
      <c r="CU32" s="8">
        <v>1</v>
      </c>
      <c r="CV32" s="8">
        <v>1</v>
      </c>
      <c r="CW32" s="8">
        <v>0</v>
      </c>
      <c r="CX32" s="8">
        <v>0</v>
      </c>
      <c r="CY32" s="8">
        <v>1</v>
      </c>
      <c r="DH32" s="8">
        <v>1</v>
      </c>
      <c r="DI32" s="8">
        <v>1</v>
      </c>
      <c r="DJ32" s="8">
        <v>1</v>
      </c>
      <c r="DK32" s="8">
        <v>1</v>
      </c>
      <c r="DL32" s="8">
        <v>1</v>
      </c>
      <c r="DM32" s="8">
        <v>1</v>
      </c>
      <c r="DN32" s="8">
        <v>1</v>
      </c>
      <c r="DO32" s="8">
        <v>1</v>
      </c>
      <c r="DP32" s="8">
        <v>1</v>
      </c>
      <c r="DQ32" s="8">
        <v>1</v>
      </c>
      <c r="DR32" s="8">
        <v>1</v>
      </c>
      <c r="DS32" s="8">
        <v>1</v>
      </c>
      <c r="DT32" s="8">
        <v>1</v>
      </c>
      <c r="DU32" s="8">
        <v>1</v>
      </c>
      <c r="DV32" s="8">
        <v>1</v>
      </c>
      <c r="DW32" s="8">
        <v>1</v>
      </c>
      <c r="DX32" s="8">
        <v>1</v>
      </c>
      <c r="DY32" s="8">
        <v>1</v>
      </c>
      <c r="DZ32" s="8">
        <v>1</v>
      </c>
      <c r="EA32" s="8">
        <v>1</v>
      </c>
      <c r="EB32" s="8">
        <v>1</v>
      </c>
      <c r="EC32" s="8">
        <v>1</v>
      </c>
      <c r="ED32" s="8">
        <v>1</v>
      </c>
      <c r="EE32" s="8">
        <v>1</v>
      </c>
      <c r="EF32" s="8">
        <v>1</v>
      </c>
      <c r="EG32" s="8">
        <v>1</v>
      </c>
      <c r="EH32" s="8">
        <v>1</v>
      </c>
      <c r="EI32" s="8">
        <v>1</v>
      </c>
      <c r="EJ32" s="8">
        <v>1</v>
      </c>
      <c r="EK32" s="8">
        <v>1</v>
      </c>
      <c r="EL32" s="8">
        <v>1</v>
      </c>
      <c r="EM32" s="8">
        <v>1</v>
      </c>
      <c r="EN32" s="8">
        <v>1</v>
      </c>
      <c r="EO32" s="8">
        <v>1</v>
      </c>
      <c r="EP32" s="8">
        <v>1</v>
      </c>
      <c r="EQ32" s="8">
        <v>1</v>
      </c>
      <c r="ER32" s="8">
        <v>1</v>
      </c>
      <c r="ES32" s="8">
        <v>1</v>
      </c>
      <c r="ET32" s="8">
        <v>1</v>
      </c>
      <c r="EU32" s="8">
        <v>1</v>
      </c>
      <c r="EV32" s="8">
        <v>1</v>
      </c>
      <c r="EW32" s="8">
        <v>1</v>
      </c>
    </row>
    <row r="33" spans="1:153" s="8" customFormat="1" ht="13.5">
      <c r="A33" s="36"/>
      <c r="B33" s="36">
        <f t="shared" si="7"/>
        <v>7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1</v>
      </c>
      <c r="I33" s="8">
        <v>1</v>
      </c>
      <c r="J33" s="8">
        <v>6</v>
      </c>
      <c r="K33" s="8">
        <v>8</v>
      </c>
      <c r="L33" s="8">
        <v>8</v>
      </c>
      <c r="M33" s="8">
        <v>11</v>
      </c>
      <c r="N33" s="8">
        <v>11</v>
      </c>
      <c r="O33" s="8">
        <v>13</v>
      </c>
      <c r="P33" s="8">
        <v>15</v>
      </c>
      <c r="Q33" s="8">
        <v>20</v>
      </c>
      <c r="R33" s="8">
        <v>25</v>
      </c>
      <c r="S33" s="8">
        <v>25</v>
      </c>
      <c r="T33" s="8">
        <v>28</v>
      </c>
      <c r="U33" s="8">
        <v>28</v>
      </c>
      <c r="V33" s="8">
        <v>30</v>
      </c>
      <c r="W33" s="8">
        <v>32</v>
      </c>
      <c r="X33" s="8">
        <v>32</v>
      </c>
      <c r="Y33" s="8">
        <v>31</v>
      </c>
      <c r="Z33" s="8">
        <v>33</v>
      </c>
      <c r="AA33" s="8">
        <v>33</v>
      </c>
      <c r="AB33" s="8">
        <v>31</v>
      </c>
      <c r="AC33" s="8">
        <v>31</v>
      </c>
      <c r="AD33" s="8">
        <v>31</v>
      </c>
      <c r="AE33" s="8">
        <v>33</v>
      </c>
      <c r="AF33" s="8">
        <v>34</v>
      </c>
      <c r="AG33" s="8">
        <v>34</v>
      </c>
      <c r="AH33" s="8">
        <v>37</v>
      </c>
      <c r="AI33" s="8">
        <v>38</v>
      </c>
      <c r="AJ33" s="8">
        <v>38</v>
      </c>
      <c r="AK33" s="8">
        <v>35</v>
      </c>
      <c r="AL33" s="8">
        <v>35</v>
      </c>
      <c r="AM33" s="8">
        <v>37</v>
      </c>
      <c r="AN33" s="8">
        <v>40</v>
      </c>
      <c r="AO33" s="8">
        <v>44</v>
      </c>
      <c r="AP33" s="8">
        <v>43</v>
      </c>
      <c r="AQ33" s="8">
        <v>44</v>
      </c>
      <c r="AR33" s="8">
        <v>45</v>
      </c>
      <c r="AS33" s="8">
        <v>44</v>
      </c>
      <c r="AT33" s="8">
        <v>45</v>
      </c>
      <c r="AU33" s="8">
        <v>45</v>
      </c>
      <c r="AV33" s="8">
        <v>45</v>
      </c>
      <c r="AW33" s="8">
        <v>45</v>
      </c>
      <c r="AX33" s="8">
        <v>45</v>
      </c>
      <c r="AY33" s="8">
        <v>45</v>
      </c>
      <c r="AZ33" s="8">
        <v>45</v>
      </c>
      <c r="BA33" s="8">
        <v>46</v>
      </c>
      <c r="BB33" s="8">
        <v>47</v>
      </c>
      <c r="BC33" s="8">
        <v>47</v>
      </c>
      <c r="BD33" s="8">
        <v>49</v>
      </c>
      <c r="BE33" s="8">
        <v>49</v>
      </c>
      <c r="BF33" s="8">
        <v>47</v>
      </c>
      <c r="BG33" s="8">
        <v>45</v>
      </c>
      <c r="BH33" s="8">
        <v>47</v>
      </c>
      <c r="BI33" s="8">
        <v>47</v>
      </c>
      <c r="BJ33" s="8">
        <v>48</v>
      </c>
      <c r="BK33" s="8">
        <v>47</v>
      </c>
      <c r="BL33" s="8">
        <v>48</v>
      </c>
      <c r="BM33" s="8">
        <v>45</v>
      </c>
      <c r="BN33" s="8">
        <v>45</v>
      </c>
      <c r="BO33" s="8">
        <v>44</v>
      </c>
      <c r="BP33" s="8">
        <v>45</v>
      </c>
      <c r="BQ33" s="8">
        <v>43</v>
      </c>
      <c r="BR33" s="8">
        <v>43</v>
      </c>
      <c r="BS33" s="8">
        <v>42</v>
      </c>
      <c r="BT33" s="8">
        <v>40</v>
      </c>
      <c r="BU33" s="8">
        <v>40</v>
      </c>
      <c r="BV33" s="8">
        <v>39</v>
      </c>
      <c r="BW33" s="8">
        <v>41</v>
      </c>
      <c r="BX33" s="8">
        <v>41</v>
      </c>
      <c r="BY33" s="8">
        <v>42</v>
      </c>
      <c r="BZ33" s="8">
        <v>43</v>
      </c>
      <c r="CA33" s="8">
        <v>41</v>
      </c>
      <c r="CB33" s="8">
        <v>39</v>
      </c>
      <c r="CC33" s="8">
        <v>39</v>
      </c>
      <c r="CD33" s="8">
        <v>40</v>
      </c>
      <c r="CE33" s="8">
        <v>39</v>
      </c>
      <c r="CF33" s="8">
        <v>37</v>
      </c>
      <c r="CG33" s="8">
        <v>38</v>
      </c>
      <c r="CH33" s="8">
        <v>37</v>
      </c>
      <c r="CI33" s="8">
        <v>37</v>
      </c>
      <c r="CJ33" s="8">
        <v>38</v>
      </c>
      <c r="CK33" s="8">
        <v>38</v>
      </c>
      <c r="CL33" s="8">
        <v>38</v>
      </c>
      <c r="CM33" s="8">
        <v>38</v>
      </c>
      <c r="CN33" s="8">
        <v>36</v>
      </c>
      <c r="CO33" s="8">
        <v>35</v>
      </c>
      <c r="CP33" s="8">
        <v>34</v>
      </c>
      <c r="CQ33" s="8">
        <v>35</v>
      </c>
      <c r="CR33" s="8">
        <v>36</v>
      </c>
      <c r="CS33" s="8">
        <v>34</v>
      </c>
      <c r="CT33" s="8">
        <v>34</v>
      </c>
      <c r="CU33" s="8">
        <v>33</v>
      </c>
      <c r="CV33" s="8">
        <v>33</v>
      </c>
      <c r="CW33" s="8">
        <v>33</v>
      </c>
      <c r="CX33" s="8">
        <v>30</v>
      </c>
      <c r="CY33" s="8">
        <v>29</v>
      </c>
      <c r="DH33" s="8">
        <v>37</v>
      </c>
      <c r="DI33" s="8">
        <v>37</v>
      </c>
      <c r="DJ33" s="8">
        <v>37</v>
      </c>
      <c r="DK33" s="8">
        <v>37</v>
      </c>
      <c r="DL33" s="8">
        <v>37</v>
      </c>
      <c r="DM33" s="8">
        <v>37</v>
      </c>
      <c r="DN33" s="8">
        <v>37</v>
      </c>
      <c r="DO33" s="8">
        <v>37</v>
      </c>
      <c r="DP33" s="8">
        <v>37</v>
      </c>
      <c r="DQ33" s="8">
        <v>37</v>
      </c>
      <c r="DR33" s="8">
        <v>37</v>
      </c>
      <c r="DS33" s="8">
        <v>37</v>
      </c>
      <c r="DT33" s="8">
        <v>37</v>
      </c>
      <c r="DU33" s="8">
        <v>37</v>
      </c>
      <c r="DV33" s="8">
        <v>37</v>
      </c>
      <c r="DW33" s="8">
        <v>37</v>
      </c>
      <c r="DX33" s="8">
        <v>37</v>
      </c>
      <c r="DY33" s="8">
        <v>37</v>
      </c>
      <c r="DZ33" s="8">
        <v>37</v>
      </c>
      <c r="EA33" s="8">
        <v>37</v>
      </c>
      <c r="EB33" s="8">
        <v>37</v>
      </c>
      <c r="EC33" s="8">
        <v>37</v>
      </c>
      <c r="ED33" s="8">
        <v>37</v>
      </c>
      <c r="EE33" s="8">
        <v>37</v>
      </c>
      <c r="EF33" s="8">
        <v>37</v>
      </c>
      <c r="EG33" s="8">
        <v>37</v>
      </c>
      <c r="EH33" s="8">
        <v>37</v>
      </c>
      <c r="EI33" s="8">
        <v>37</v>
      </c>
      <c r="EJ33" s="8">
        <v>37</v>
      </c>
      <c r="EK33" s="8">
        <v>37</v>
      </c>
      <c r="EL33" s="8">
        <v>37</v>
      </c>
      <c r="EM33" s="8">
        <v>37</v>
      </c>
      <c r="EN33" s="8">
        <v>37</v>
      </c>
      <c r="EO33" s="8">
        <v>37</v>
      </c>
      <c r="EP33" s="8">
        <v>37</v>
      </c>
      <c r="EQ33" s="8">
        <v>37</v>
      </c>
      <c r="ER33" s="8">
        <v>37</v>
      </c>
      <c r="ES33" s="8">
        <v>37</v>
      </c>
      <c r="ET33" s="8">
        <v>37</v>
      </c>
      <c r="EU33" s="8">
        <v>37</v>
      </c>
      <c r="EV33" s="8">
        <v>37</v>
      </c>
      <c r="EW33" s="8">
        <v>37</v>
      </c>
    </row>
    <row r="34" spans="1:153" s="8" customFormat="1" ht="13.5">
      <c r="A34" s="36"/>
      <c r="B34" s="36">
        <f t="shared" si="7"/>
        <v>8</v>
      </c>
      <c r="C34" s="8">
        <v>0</v>
      </c>
      <c r="D34" s="8">
        <v>0</v>
      </c>
      <c r="E34" s="8">
        <v>0</v>
      </c>
      <c r="F34" s="8">
        <v>0</v>
      </c>
      <c r="G34" s="8">
        <v>1</v>
      </c>
      <c r="H34" s="8">
        <v>1</v>
      </c>
      <c r="I34" s="8">
        <v>2</v>
      </c>
      <c r="J34" s="8">
        <v>3</v>
      </c>
      <c r="K34" s="8">
        <v>3</v>
      </c>
      <c r="L34" s="8">
        <v>6</v>
      </c>
      <c r="M34" s="8">
        <v>6</v>
      </c>
      <c r="N34" s="8">
        <v>6</v>
      </c>
      <c r="O34" s="8">
        <v>6</v>
      </c>
      <c r="P34" s="8">
        <v>6</v>
      </c>
      <c r="Q34" s="8">
        <v>7</v>
      </c>
      <c r="R34" s="8">
        <v>7</v>
      </c>
      <c r="S34" s="8">
        <v>7</v>
      </c>
      <c r="T34" s="8">
        <v>9</v>
      </c>
      <c r="U34" s="8">
        <v>9</v>
      </c>
      <c r="V34" s="8">
        <v>10</v>
      </c>
      <c r="W34" s="8">
        <v>10</v>
      </c>
      <c r="X34" s="8">
        <v>10</v>
      </c>
      <c r="Y34" s="8">
        <v>10</v>
      </c>
      <c r="Z34" s="8">
        <v>10</v>
      </c>
      <c r="AA34" s="8">
        <v>11</v>
      </c>
      <c r="AB34" s="8">
        <v>12</v>
      </c>
      <c r="AC34" s="8">
        <v>12</v>
      </c>
      <c r="AD34" s="8">
        <v>12</v>
      </c>
      <c r="AE34" s="8">
        <v>12</v>
      </c>
      <c r="AF34" s="8">
        <v>12</v>
      </c>
      <c r="AG34" s="8">
        <v>12</v>
      </c>
      <c r="AH34" s="8">
        <v>12</v>
      </c>
      <c r="AI34" s="8">
        <v>12</v>
      </c>
      <c r="AJ34" s="8">
        <v>13</v>
      </c>
      <c r="AK34" s="8">
        <v>13</v>
      </c>
      <c r="AL34" s="8">
        <v>13</v>
      </c>
      <c r="AM34" s="8">
        <v>14</v>
      </c>
      <c r="AN34" s="8">
        <v>14</v>
      </c>
      <c r="AO34" s="8">
        <v>14</v>
      </c>
      <c r="AP34" s="8">
        <v>14</v>
      </c>
      <c r="AQ34" s="8">
        <v>14</v>
      </c>
      <c r="AR34" s="8">
        <v>14</v>
      </c>
      <c r="AS34" s="8">
        <v>14</v>
      </c>
      <c r="AT34" s="8">
        <v>14</v>
      </c>
      <c r="AU34" s="8">
        <v>14</v>
      </c>
      <c r="AV34" s="8">
        <v>14</v>
      </c>
      <c r="AW34" s="8">
        <v>15</v>
      </c>
      <c r="AX34" s="8">
        <v>15</v>
      </c>
      <c r="AY34" s="8">
        <v>15</v>
      </c>
      <c r="AZ34" s="8">
        <v>15</v>
      </c>
      <c r="BA34" s="8">
        <v>15</v>
      </c>
      <c r="BB34" s="8">
        <v>15</v>
      </c>
      <c r="BC34" s="8">
        <v>15</v>
      </c>
      <c r="BD34" s="8">
        <v>16</v>
      </c>
      <c r="BE34" s="8">
        <v>16</v>
      </c>
      <c r="BF34" s="8">
        <v>18</v>
      </c>
      <c r="BG34" s="8">
        <v>19</v>
      </c>
      <c r="BH34" s="8">
        <v>20</v>
      </c>
      <c r="BI34" s="8">
        <v>20</v>
      </c>
      <c r="BJ34" s="8">
        <v>20</v>
      </c>
      <c r="BK34" s="8">
        <v>21</v>
      </c>
      <c r="BL34" s="8">
        <v>21</v>
      </c>
      <c r="BM34" s="8">
        <v>24</v>
      </c>
      <c r="BN34" s="8">
        <v>24</v>
      </c>
      <c r="BO34" s="8">
        <v>24</v>
      </c>
      <c r="BP34" s="8">
        <v>24</v>
      </c>
      <c r="BQ34" s="8">
        <v>25</v>
      </c>
      <c r="BR34" s="8">
        <v>25</v>
      </c>
      <c r="BS34" s="8">
        <v>25</v>
      </c>
      <c r="BT34" s="8">
        <v>27</v>
      </c>
      <c r="BU34" s="8">
        <v>27</v>
      </c>
      <c r="BV34" s="8">
        <v>28</v>
      </c>
      <c r="BW34" s="8">
        <v>28</v>
      </c>
      <c r="BX34" s="8">
        <v>28</v>
      </c>
      <c r="BY34" s="8">
        <v>29</v>
      </c>
      <c r="BZ34" s="8">
        <v>29</v>
      </c>
      <c r="CA34" s="8">
        <v>30</v>
      </c>
      <c r="CB34" s="8">
        <v>30</v>
      </c>
      <c r="CC34" s="8">
        <v>32</v>
      </c>
      <c r="CD34" s="8">
        <v>32</v>
      </c>
      <c r="CE34" s="8">
        <v>32</v>
      </c>
      <c r="CF34" s="8">
        <v>33</v>
      </c>
      <c r="CG34" s="8">
        <v>33</v>
      </c>
      <c r="CH34" s="8">
        <v>34</v>
      </c>
      <c r="CI34" s="8">
        <v>34</v>
      </c>
      <c r="CJ34" s="8">
        <v>34</v>
      </c>
      <c r="CK34" s="8">
        <v>34</v>
      </c>
      <c r="CL34" s="8">
        <v>34</v>
      </c>
      <c r="CM34" s="8">
        <v>34</v>
      </c>
      <c r="CN34" s="8">
        <v>35</v>
      </c>
      <c r="CO34" s="8">
        <v>36</v>
      </c>
      <c r="CP34" s="8">
        <v>37</v>
      </c>
      <c r="CQ34" s="8">
        <v>37</v>
      </c>
      <c r="CR34" s="8">
        <v>37</v>
      </c>
      <c r="CS34" s="8">
        <v>37</v>
      </c>
      <c r="CT34" s="8">
        <v>37</v>
      </c>
      <c r="CU34" s="8">
        <v>37</v>
      </c>
      <c r="CV34" s="8">
        <v>37</v>
      </c>
      <c r="CW34" s="8">
        <v>37</v>
      </c>
      <c r="CX34" s="8">
        <v>38</v>
      </c>
      <c r="CY34" s="8">
        <v>39</v>
      </c>
      <c r="DH34" s="8">
        <v>47</v>
      </c>
      <c r="DI34" s="8">
        <v>47</v>
      </c>
      <c r="DJ34" s="8">
        <v>47</v>
      </c>
      <c r="DK34" s="8">
        <v>47</v>
      </c>
      <c r="DL34" s="8">
        <v>47</v>
      </c>
      <c r="DM34" s="8">
        <v>47</v>
      </c>
      <c r="DN34" s="8">
        <v>47</v>
      </c>
      <c r="DO34" s="8">
        <v>47</v>
      </c>
      <c r="DP34" s="8">
        <v>47</v>
      </c>
      <c r="DQ34" s="8">
        <v>47</v>
      </c>
      <c r="DR34" s="8">
        <v>47</v>
      </c>
      <c r="DS34" s="8">
        <v>47</v>
      </c>
      <c r="DT34" s="8">
        <v>47</v>
      </c>
      <c r="DU34" s="8">
        <v>47</v>
      </c>
      <c r="DV34" s="8">
        <v>47</v>
      </c>
      <c r="DW34" s="8">
        <v>47</v>
      </c>
      <c r="DX34" s="8">
        <v>47</v>
      </c>
      <c r="DY34" s="8">
        <v>47</v>
      </c>
      <c r="DZ34" s="8">
        <v>47</v>
      </c>
      <c r="EA34" s="8">
        <v>47</v>
      </c>
      <c r="EB34" s="8">
        <v>47</v>
      </c>
      <c r="EC34" s="8">
        <v>47</v>
      </c>
      <c r="ED34" s="8">
        <v>47</v>
      </c>
      <c r="EE34" s="8">
        <v>47</v>
      </c>
      <c r="EF34" s="8">
        <v>47</v>
      </c>
      <c r="EG34" s="8">
        <v>47</v>
      </c>
      <c r="EH34" s="8">
        <v>47</v>
      </c>
      <c r="EI34" s="8">
        <v>47</v>
      </c>
      <c r="EJ34" s="8">
        <v>47</v>
      </c>
      <c r="EK34" s="8">
        <v>47</v>
      </c>
      <c r="EL34" s="8">
        <v>47</v>
      </c>
      <c r="EM34" s="8">
        <v>47</v>
      </c>
      <c r="EN34" s="8">
        <v>47</v>
      </c>
      <c r="EO34" s="8">
        <v>47</v>
      </c>
      <c r="EP34" s="8">
        <v>47</v>
      </c>
      <c r="EQ34" s="8">
        <v>47</v>
      </c>
      <c r="ER34" s="8">
        <v>47</v>
      </c>
      <c r="ES34" s="8">
        <v>47</v>
      </c>
      <c r="ET34" s="8">
        <v>47</v>
      </c>
      <c r="EU34" s="8">
        <v>47</v>
      </c>
      <c r="EV34" s="8">
        <v>47</v>
      </c>
      <c r="EW34" s="8">
        <v>47</v>
      </c>
    </row>
    <row r="35" spans="1:2" ht="13.5">
      <c r="A35" s="7"/>
      <c r="B35" s="7"/>
    </row>
    <row r="36" spans="1:2" ht="13.5">
      <c r="A36" s="7"/>
      <c r="B36" s="7"/>
    </row>
    <row r="37" spans="1:2" ht="13.5">
      <c r="A37" s="7"/>
      <c r="B37" s="7"/>
    </row>
    <row r="38" spans="1:2" ht="13.5">
      <c r="A38" s="7"/>
      <c r="B38" s="7"/>
    </row>
    <row r="39" spans="1:2" ht="13.5">
      <c r="A39" s="7"/>
      <c r="B39" s="7"/>
    </row>
    <row r="40" spans="1:2" ht="13.5">
      <c r="A40" s="7"/>
      <c r="B40" s="7"/>
    </row>
    <row r="41" spans="1:2" ht="13.5">
      <c r="A41" s="7"/>
      <c r="B41" s="7"/>
    </row>
    <row r="42" spans="1:2" ht="13.5">
      <c r="A42" s="7"/>
      <c r="B42" s="7"/>
    </row>
    <row r="43" spans="1:2" ht="13.5">
      <c r="A43" s="7"/>
      <c r="B43" s="7"/>
    </row>
    <row r="44" spans="1:2" ht="13.5">
      <c r="A44" s="7"/>
      <c r="B44" s="7"/>
    </row>
  </sheetData>
  <conditionalFormatting sqref="C25:K25 C3:L12 O3:X12 L16:L25 W16:X25">
    <cfRule type="cellIs" priority="1" dxfId="1" operator="equal" stopIfTrue="1">
      <formula>2</formula>
    </cfRule>
    <cfRule type="cellIs" priority="2" dxfId="2" operator="equal" stopIfTrue="1">
      <formula>1</formula>
    </cfRule>
  </conditionalFormatting>
  <conditionalFormatting sqref="AE18:AL18">
    <cfRule type="cellIs" priority="3" dxfId="3" operator="equal" stopIfTrue="1">
      <formula>1</formula>
    </cfRule>
  </conditionalFormatting>
  <conditionalFormatting sqref="AE10:AL17">
    <cfRule type="cellIs" priority="4" dxfId="1" operator="lessThan" stopIfTrue="1">
      <formula>0</formula>
    </cfRule>
  </conditionalFormatting>
  <printOptions/>
  <pageMargins left="0.75" right="0.75" top="1" bottom="1" header="0.512" footer="0.512"/>
  <pageSetup horizontalDpi="1200" verticalDpi="12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2:D31"/>
  <sheetViews>
    <sheetView workbookViewId="0" topLeftCell="A2">
      <selection activeCell="C31" sqref="C31"/>
    </sheetView>
  </sheetViews>
  <sheetFormatPr defaultColWidth="9.00390625" defaultRowHeight="13.5"/>
  <cols>
    <col min="3" max="3" width="8.125" style="0" customWidth="1"/>
    <col min="4" max="4" width="8.00390625" style="0" customWidth="1"/>
  </cols>
  <sheetData>
    <row r="2" spans="1:2" ht="13.5">
      <c r="A2" t="s">
        <v>87</v>
      </c>
      <c r="B2">
        <v>0.5</v>
      </c>
    </row>
    <row r="4" ht="13.5">
      <c r="A4">
        <v>25</v>
      </c>
    </row>
    <row r="5" spans="1:4" ht="13.5">
      <c r="A5" t="s">
        <v>88</v>
      </c>
      <c r="B5" t="s">
        <v>89</v>
      </c>
      <c r="C5" t="s">
        <v>90</v>
      </c>
      <c r="D5" t="s">
        <v>91</v>
      </c>
    </row>
    <row r="6" spans="1:4" ht="13.5">
      <c r="A6">
        <v>0</v>
      </c>
      <c r="B6">
        <f>A$4-A6</f>
        <v>25</v>
      </c>
      <c r="C6">
        <f>COMBIN(A$4,A6)*B$2^A6*(1-B$2)^B6</f>
        <v>2.9802322387695312E-08</v>
      </c>
      <c r="D6">
        <f>C6</f>
        <v>2.9802322387695312E-08</v>
      </c>
    </row>
    <row r="7" spans="1:4" ht="13.5">
      <c r="A7">
        <f>A6+1</f>
        <v>1</v>
      </c>
      <c r="B7">
        <f>A$4-A7</f>
        <v>24</v>
      </c>
      <c r="C7">
        <f aca="true" t="shared" si="0" ref="C7:C31">COMBIN(A$4,A7)*B$2^A7*(1-B$2)^B7</f>
        <v>7.450580596923828E-07</v>
      </c>
      <c r="D7">
        <f>D6+C7</f>
        <v>7.748603820800781E-07</v>
      </c>
    </row>
    <row r="8" spans="1:4" ht="13.5">
      <c r="A8">
        <f aca="true" t="shared" si="1" ref="A8:A30">A7+1</f>
        <v>2</v>
      </c>
      <c r="B8">
        <f aca="true" t="shared" si="2" ref="B8:B30">A$4-A8</f>
        <v>23</v>
      </c>
      <c r="C8">
        <f t="shared" si="0"/>
        <v>8.940696716308594E-06</v>
      </c>
      <c r="D8">
        <f aca="true" t="shared" si="3" ref="D8:D31">D7+C8</f>
        <v>9.715557098388672E-06</v>
      </c>
    </row>
    <row r="9" spans="1:4" ht="13.5">
      <c r="A9">
        <f t="shared" si="1"/>
        <v>3</v>
      </c>
      <c r="B9">
        <f t="shared" si="2"/>
        <v>22</v>
      </c>
      <c r="C9">
        <f t="shared" si="0"/>
        <v>6.854534149169922E-05</v>
      </c>
      <c r="D9">
        <f t="shared" si="3"/>
        <v>7.826089859008789E-05</v>
      </c>
    </row>
    <row r="10" spans="1:4" ht="13.5">
      <c r="A10">
        <f t="shared" si="1"/>
        <v>4</v>
      </c>
      <c r="B10">
        <f t="shared" si="2"/>
        <v>21</v>
      </c>
      <c r="C10">
        <f t="shared" si="0"/>
        <v>0.00037699937820434576</v>
      </c>
      <c r="D10">
        <f t="shared" si="3"/>
        <v>0.00045526027679443365</v>
      </c>
    </row>
    <row r="11" spans="1:4" s="6" customFormat="1" ht="13.5">
      <c r="A11" s="6">
        <f t="shared" si="1"/>
        <v>5</v>
      </c>
      <c r="B11" s="6">
        <f t="shared" si="2"/>
        <v>20</v>
      </c>
      <c r="C11" s="6">
        <f t="shared" si="0"/>
        <v>0.0015833973884582517</v>
      </c>
      <c r="D11" s="6">
        <f t="shared" si="3"/>
        <v>0.0020386576652526855</v>
      </c>
    </row>
    <row r="12" spans="1:4" ht="13.5">
      <c r="A12">
        <f t="shared" si="1"/>
        <v>6</v>
      </c>
      <c r="B12">
        <f t="shared" si="2"/>
        <v>19</v>
      </c>
      <c r="C12">
        <f t="shared" si="0"/>
        <v>0.005277991294860839</v>
      </c>
      <c r="D12">
        <f t="shared" si="3"/>
        <v>0.0073166489601135245</v>
      </c>
    </row>
    <row r="13" spans="1:4" ht="13.5">
      <c r="A13">
        <f t="shared" si="1"/>
        <v>7</v>
      </c>
      <c r="B13">
        <f t="shared" si="2"/>
        <v>18</v>
      </c>
      <c r="C13">
        <f t="shared" si="0"/>
        <v>0.01432597637176514</v>
      </c>
      <c r="D13">
        <f t="shared" si="3"/>
        <v>0.021642625331878666</v>
      </c>
    </row>
    <row r="14" spans="1:4" ht="13.5">
      <c r="A14">
        <f t="shared" si="1"/>
        <v>8</v>
      </c>
      <c r="B14">
        <f t="shared" si="2"/>
        <v>17</v>
      </c>
      <c r="C14">
        <f t="shared" si="0"/>
        <v>0.03223344683647156</v>
      </c>
      <c r="D14">
        <f t="shared" si="3"/>
        <v>0.05387607216835022</v>
      </c>
    </row>
    <row r="15" spans="1:4" ht="13.5">
      <c r="A15">
        <f t="shared" si="1"/>
        <v>9</v>
      </c>
      <c r="B15">
        <f t="shared" si="2"/>
        <v>16</v>
      </c>
      <c r="C15">
        <f t="shared" si="0"/>
        <v>0.06088539958000183</v>
      </c>
      <c r="D15">
        <f t="shared" si="3"/>
        <v>0.11476147174835205</v>
      </c>
    </row>
    <row r="16" spans="1:4" ht="13.5">
      <c r="A16">
        <f t="shared" si="1"/>
        <v>10</v>
      </c>
      <c r="B16">
        <f t="shared" si="2"/>
        <v>15</v>
      </c>
      <c r="C16">
        <f t="shared" si="0"/>
        <v>0.09741663932800292</v>
      </c>
      <c r="D16">
        <f t="shared" si="3"/>
        <v>0.21217811107635498</v>
      </c>
    </row>
    <row r="17" spans="1:4" ht="13.5">
      <c r="A17">
        <f t="shared" si="1"/>
        <v>11</v>
      </c>
      <c r="B17">
        <f t="shared" si="2"/>
        <v>14</v>
      </c>
      <c r="C17">
        <f t="shared" si="0"/>
        <v>0.13284087181091309</v>
      </c>
      <c r="D17">
        <f t="shared" si="3"/>
        <v>0.34501898288726807</v>
      </c>
    </row>
    <row r="18" spans="1:4" ht="13.5">
      <c r="A18">
        <f t="shared" si="1"/>
        <v>12</v>
      </c>
      <c r="B18">
        <f t="shared" si="2"/>
        <v>13</v>
      </c>
      <c r="C18">
        <f t="shared" si="0"/>
        <v>0.15498101711273196</v>
      </c>
      <c r="D18">
        <f t="shared" si="3"/>
        <v>0.5</v>
      </c>
    </row>
    <row r="19" spans="1:4" ht="13.5">
      <c r="A19">
        <f t="shared" si="1"/>
        <v>13</v>
      </c>
      <c r="B19">
        <f t="shared" si="2"/>
        <v>12</v>
      </c>
      <c r="C19">
        <f t="shared" si="0"/>
        <v>0.15498101711273196</v>
      </c>
      <c r="D19">
        <f t="shared" si="3"/>
        <v>0.6549810171127319</v>
      </c>
    </row>
    <row r="20" spans="1:4" ht="13.5">
      <c r="A20">
        <f t="shared" si="1"/>
        <v>14</v>
      </c>
      <c r="B20">
        <f t="shared" si="2"/>
        <v>11</v>
      </c>
      <c r="C20">
        <f t="shared" si="0"/>
        <v>0.13284087181091309</v>
      </c>
      <c r="D20">
        <f t="shared" si="3"/>
        <v>0.787821888923645</v>
      </c>
    </row>
    <row r="21" spans="1:4" ht="13.5">
      <c r="A21">
        <f t="shared" si="1"/>
        <v>15</v>
      </c>
      <c r="B21">
        <f t="shared" si="2"/>
        <v>10</v>
      </c>
      <c r="C21">
        <f t="shared" si="0"/>
        <v>0.09741663932800292</v>
      </c>
      <c r="D21">
        <f t="shared" si="3"/>
        <v>0.885238528251648</v>
      </c>
    </row>
    <row r="22" spans="1:4" ht="13.5">
      <c r="A22">
        <f t="shared" si="1"/>
        <v>16</v>
      </c>
      <c r="B22">
        <f t="shared" si="2"/>
        <v>9</v>
      </c>
      <c r="C22">
        <f t="shared" si="0"/>
        <v>0.06088539958000183</v>
      </c>
      <c r="D22">
        <f t="shared" si="3"/>
        <v>0.9461239278316498</v>
      </c>
    </row>
    <row r="23" spans="1:4" ht="13.5">
      <c r="A23">
        <f t="shared" si="1"/>
        <v>17</v>
      </c>
      <c r="B23">
        <f t="shared" si="2"/>
        <v>8</v>
      </c>
      <c r="C23">
        <f t="shared" si="0"/>
        <v>0.03223344683647156</v>
      </c>
      <c r="D23">
        <f t="shared" si="3"/>
        <v>0.9783573746681213</v>
      </c>
    </row>
    <row r="24" spans="1:4" ht="13.5">
      <c r="A24">
        <f t="shared" si="1"/>
        <v>18</v>
      </c>
      <c r="B24">
        <f t="shared" si="2"/>
        <v>7</v>
      </c>
      <c r="C24">
        <f t="shared" si="0"/>
        <v>0.01432597637176514</v>
      </c>
      <c r="D24">
        <f t="shared" si="3"/>
        <v>0.9926833510398865</v>
      </c>
    </row>
    <row r="25" spans="1:4" ht="13.5">
      <c r="A25">
        <f t="shared" si="1"/>
        <v>19</v>
      </c>
      <c r="B25">
        <f t="shared" si="2"/>
        <v>6</v>
      </c>
      <c r="C25">
        <f t="shared" si="0"/>
        <v>0.005277991294860839</v>
      </c>
      <c r="D25">
        <f t="shared" si="3"/>
        <v>0.9979613423347473</v>
      </c>
    </row>
    <row r="26" spans="1:4" ht="13.5">
      <c r="A26">
        <f t="shared" si="1"/>
        <v>20</v>
      </c>
      <c r="B26">
        <f t="shared" si="2"/>
        <v>5</v>
      </c>
      <c r="C26">
        <f t="shared" si="0"/>
        <v>0.0015833973884582517</v>
      </c>
      <c r="D26">
        <f t="shared" si="3"/>
        <v>0.9995447397232056</v>
      </c>
    </row>
    <row r="27" spans="1:4" ht="13.5">
      <c r="A27">
        <f t="shared" si="1"/>
        <v>21</v>
      </c>
      <c r="B27">
        <f t="shared" si="2"/>
        <v>4</v>
      </c>
      <c r="C27">
        <f t="shared" si="0"/>
        <v>0.00037699937820434576</v>
      </c>
      <c r="D27">
        <f t="shared" si="3"/>
        <v>0.9999217391014099</v>
      </c>
    </row>
    <row r="28" spans="1:4" ht="13.5">
      <c r="A28">
        <f t="shared" si="1"/>
        <v>22</v>
      </c>
      <c r="B28">
        <f t="shared" si="2"/>
        <v>3</v>
      </c>
      <c r="C28">
        <f t="shared" si="0"/>
        <v>6.854534149169922E-05</v>
      </c>
      <c r="D28">
        <f t="shared" si="3"/>
        <v>0.9999902844429016</v>
      </c>
    </row>
    <row r="29" spans="1:4" ht="13.5">
      <c r="A29">
        <f t="shared" si="1"/>
        <v>23</v>
      </c>
      <c r="B29">
        <f t="shared" si="2"/>
        <v>2</v>
      </c>
      <c r="C29">
        <f t="shared" si="0"/>
        <v>8.940696716308594E-06</v>
      </c>
      <c r="D29">
        <f t="shared" si="3"/>
        <v>0.9999992251396179</v>
      </c>
    </row>
    <row r="30" spans="1:4" ht="13.5">
      <c r="A30">
        <f t="shared" si="1"/>
        <v>24</v>
      </c>
      <c r="B30">
        <f t="shared" si="2"/>
        <v>1</v>
      </c>
      <c r="C30">
        <f t="shared" si="0"/>
        <v>7.450580596923828E-07</v>
      </c>
      <c r="D30">
        <f t="shared" si="3"/>
        <v>0.9999999701976776</v>
      </c>
    </row>
    <row r="31" spans="1:4" ht="13.5">
      <c r="A31">
        <f>A30+1</f>
        <v>25</v>
      </c>
      <c r="B31">
        <f>A$4-A31</f>
        <v>0</v>
      </c>
      <c r="C31">
        <f t="shared" si="0"/>
        <v>2.9802322387695312E-08</v>
      </c>
      <c r="D31">
        <f t="shared" si="3"/>
        <v>1</v>
      </c>
    </row>
  </sheetData>
  <printOptions/>
  <pageMargins left="0.75" right="0.75" top="1" bottom="1" header="0.512" footer="0.51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J20"/>
  <sheetViews>
    <sheetView workbookViewId="0" topLeftCell="A1">
      <selection activeCell="H19" sqref="H19"/>
    </sheetView>
  </sheetViews>
  <sheetFormatPr defaultColWidth="9.00390625" defaultRowHeight="13.5"/>
  <cols>
    <col min="4" max="4" width="9.00390625" style="40" customWidth="1"/>
    <col min="5" max="6" width="8.875" style="40" customWidth="1"/>
    <col min="7" max="8" width="9.00390625" style="39" customWidth="1"/>
    <col min="9" max="10" width="9.50390625" style="39" customWidth="1"/>
  </cols>
  <sheetData>
    <row r="1" spans="4:8" ht="13.5">
      <c r="D1" s="40" t="s">
        <v>92</v>
      </c>
      <c r="E1" s="40">
        <v>0.5</v>
      </c>
      <c r="G1" s="39" t="s">
        <v>92</v>
      </c>
      <c r="H1" s="39">
        <v>0.5192150425160105</v>
      </c>
    </row>
    <row r="2" spans="1:10" ht="13.5">
      <c r="A2" t="s">
        <v>93</v>
      </c>
      <c r="B2" t="s">
        <v>94</v>
      </c>
      <c r="C2" t="s">
        <v>96</v>
      </c>
      <c r="D2" s="40" t="s">
        <v>90</v>
      </c>
      <c r="E2" s="40" t="s">
        <v>97</v>
      </c>
      <c r="F2" s="40" t="s">
        <v>95</v>
      </c>
      <c r="G2" s="39" t="s">
        <v>90</v>
      </c>
      <c r="H2" s="39" t="s">
        <v>97</v>
      </c>
      <c r="I2" s="39" t="s">
        <v>95</v>
      </c>
      <c r="J2" s="39" t="s">
        <v>104</v>
      </c>
    </row>
    <row r="3" spans="1:10" ht="13.5">
      <c r="A3">
        <v>0</v>
      </c>
      <c r="B3">
        <v>3</v>
      </c>
      <c r="C3">
        <f aca="true" t="shared" si="0" ref="C3:C15">COMBIN(12,A3)</f>
        <v>1</v>
      </c>
      <c r="D3" s="40">
        <f aca="true" t="shared" si="1" ref="D3:D15">C3*E$1^A3*(1-E$1)^(12-A3)</f>
        <v>0.000244140625</v>
      </c>
      <c r="E3" s="40">
        <f aca="true" t="shared" si="2" ref="E3:E15">B4*LN(D3)+LN(G3)</f>
        <v>-208.4144101934427</v>
      </c>
      <c r="F3" s="40">
        <f aca="true" t="shared" si="3" ref="F3:F15">B$16*D3</f>
        <v>1.492919921875</v>
      </c>
      <c r="G3" s="39">
        <f aca="true" t="shared" si="4" ref="G3:G15">C3*H$1^A3*(1-H$1)^(12-A3)</f>
        <v>0.00015254938287900452</v>
      </c>
      <c r="H3" s="39">
        <f aca="true" t="shared" si="5" ref="H3:H15">B3*LN(G3)+LN(C3)</f>
        <v>-26.364066576535436</v>
      </c>
      <c r="I3" s="39">
        <f aca="true" t="shared" si="6" ref="I3:I15">B$16*G3</f>
        <v>0.9328394763051127</v>
      </c>
      <c r="J3" s="42">
        <f>(I3-B3)^2/I3</f>
        <v>4.58080166980933</v>
      </c>
    </row>
    <row r="4" spans="1:10" ht="13.5">
      <c r="A4">
        <f>A3+1</f>
        <v>1</v>
      </c>
      <c r="B4">
        <v>24</v>
      </c>
      <c r="C4">
        <f t="shared" si="0"/>
        <v>12</v>
      </c>
      <c r="D4" s="40">
        <f t="shared" si="1"/>
        <v>0.0029296875</v>
      </c>
      <c r="E4" s="40">
        <f t="shared" si="2"/>
        <v>-612.8436072620921</v>
      </c>
      <c r="F4" s="40">
        <f t="shared" si="3"/>
        <v>17.9150390625</v>
      </c>
      <c r="G4" s="39">
        <f t="shared" si="4"/>
        <v>0.0019769154525584617</v>
      </c>
      <c r="H4" s="39">
        <f t="shared" si="5"/>
        <v>-146.94431337979026</v>
      </c>
      <c r="I4" s="39">
        <f t="shared" si="6"/>
        <v>12.088837992394993</v>
      </c>
      <c r="J4" s="42">
        <f aca="true" t="shared" si="7" ref="J4:J15">(I4-B4)^2/I4</f>
        <v>11.736097419840192</v>
      </c>
    </row>
    <row r="5" spans="1:10" ht="13.5">
      <c r="A5">
        <f aca="true" t="shared" si="8" ref="A5:A15">A4+1</f>
        <v>2</v>
      </c>
      <c r="B5">
        <v>104</v>
      </c>
      <c r="C5">
        <f t="shared" si="0"/>
        <v>66</v>
      </c>
      <c r="D5" s="40">
        <f t="shared" si="1"/>
        <v>0.01611328125</v>
      </c>
      <c r="E5" s="40">
        <f t="shared" si="2"/>
        <v>-1185.0844388300106</v>
      </c>
      <c r="F5" s="40">
        <f t="shared" si="3"/>
        <v>98.53271484375</v>
      </c>
      <c r="G5" s="39">
        <f t="shared" si="4"/>
        <v>0.011742138010457296</v>
      </c>
      <c r="H5" s="39">
        <f t="shared" si="5"/>
        <v>-458.0457675129123</v>
      </c>
      <c r="I5" s="39">
        <f t="shared" si="6"/>
        <v>71.80317393394637</v>
      </c>
      <c r="J5" s="42">
        <f t="shared" si="7"/>
        <v>14.437183649866775</v>
      </c>
    </row>
    <row r="6" spans="1:10" ht="13.5">
      <c r="A6">
        <f t="shared" si="8"/>
        <v>3</v>
      </c>
      <c r="B6">
        <v>286</v>
      </c>
      <c r="C6">
        <f t="shared" si="0"/>
        <v>220</v>
      </c>
      <c r="D6" s="40">
        <f t="shared" si="1"/>
        <v>0.0537109375</v>
      </c>
      <c r="E6" s="40">
        <f t="shared" si="2"/>
        <v>-1962.33657616823</v>
      </c>
      <c r="F6" s="40">
        <f t="shared" si="3"/>
        <v>328.4423828125</v>
      </c>
      <c r="G6" s="39">
        <f t="shared" si="4"/>
        <v>0.04226903380555864</v>
      </c>
      <c r="H6" s="39">
        <f t="shared" si="5"/>
        <v>-899.4247218463082</v>
      </c>
      <c r="I6" s="39">
        <f t="shared" si="6"/>
        <v>258.4751417209911</v>
      </c>
      <c r="J6" s="42">
        <f t="shared" si="7"/>
        <v>2.931105166381263</v>
      </c>
    </row>
    <row r="7" spans="1:10" ht="13.5">
      <c r="A7">
        <f t="shared" si="8"/>
        <v>4</v>
      </c>
      <c r="B7">
        <v>670</v>
      </c>
      <c r="C7">
        <f t="shared" si="0"/>
        <v>495</v>
      </c>
      <c r="D7" s="40">
        <f t="shared" si="1"/>
        <v>0.120849609375</v>
      </c>
      <c r="E7" s="40">
        <f t="shared" si="2"/>
        <v>-2185.2201537526025</v>
      </c>
      <c r="F7" s="40">
        <f t="shared" si="3"/>
        <v>738.995361328125</v>
      </c>
      <c r="G7" s="39">
        <f t="shared" si="4"/>
        <v>0.10270728138720515</v>
      </c>
      <c r="H7" s="39">
        <f t="shared" si="5"/>
        <v>-1518.6298597724092</v>
      </c>
      <c r="I7" s="39">
        <f t="shared" si="6"/>
        <v>628.0550256827595</v>
      </c>
      <c r="J7" s="42">
        <f t="shared" si="7"/>
        <v>2.801316442872725</v>
      </c>
    </row>
    <row r="8" spans="1:10" ht="13.5">
      <c r="A8">
        <f t="shared" si="8"/>
        <v>5</v>
      </c>
      <c r="B8">
        <v>1033</v>
      </c>
      <c r="C8">
        <f t="shared" si="0"/>
        <v>792</v>
      </c>
      <c r="D8" s="40">
        <f t="shared" si="1"/>
        <v>0.193359375</v>
      </c>
      <c r="E8" s="40">
        <f t="shared" si="2"/>
        <v>-2208.5529832918783</v>
      </c>
      <c r="F8" s="40">
        <f t="shared" si="3"/>
        <v>1182.392578125</v>
      </c>
      <c r="G8" s="39">
        <f t="shared" si="4"/>
        <v>0.17746700146769848</v>
      </c>
      <c r="H8" s="39">
        <f t="shared" si="5"/>
        <v>-1779.3520628029112</v>
      </c>
      <c r="I8" s="39">
        <f t="shared" si="6"/>
        <v>1085.2107139749762</v>
      </c>
      <c r="J8" s="42">
        <f t="shared" si="7"/>
        <v>2.511916458870894</v>
      </c>
    </row>
    <row r="9" spans="1:10" ht="13.5">
      <c r="A9">
        <f t="shared" si="8"/>
        <v>6</v>
      </c>
      <c r="B9">
        <v>1343</v>
      </c>
      <c r="C9">
        <f t="shared" si="0"/>
        <v>923.9999999999998</v>
      </c>
      <c r="D9" s="40">
        <f t="shared" si="1"/>
        <v>0.22558593749999994</v>
      </c>
      <c r="E9" s="40">
        <f t="shared" si="2"/>
        <v>-1657.326075599946</v>
      </c>
      <c r="F9" s="40">
        <f t="shared" si="3"/>
        <v>1379.4580078124998</v>
      </c>
      <c r="G9" s="39">
        <f t="shared" si="4"/>
        <v>0.22359433496736728</v>
      </c>
      <c r="H9" s="39">
        <f t="shared" si="5"/>
        <v>-2004.880364157687</v>
      </c>
      <c r="I9" s="39">
        <f t="shared" si="6"/>
        <v>1367.2793583254509</v>
      </c>
      <c r="J9" s="42">
        <f t="shared" si="7"/>
        <v>0.43113884306540184</v>
      </c>
    </row>
    <row r="10" spans="1:10" ht="13.5">
      <c r="A10">
        <f t="shared" si="8"/>
        <v>7</v>
      </c>
      <c r="B10">
        <v>1112</v>
      </c>
      <c r="C10">
        <f t="shared" si="0"/>
        <v>792</v>
      </c>
      <c r="D10" s="40">
        <f t="shared" si="1"/>
        <v>0.193359375</v>
      </c>
      <c r="E10" s="40">
        <f t="shared" si="2"/>
        <v>-1363.7919329084345</v>
      </c>
      <c r="F10" s="40">
        <f t="shared" si="3"/>
        <v>1182.392578125</v>
      </c>
      <c r="G10" s="39">
        <f t="shared" si="4"/>
        <v>0.20697143047775166</v>
      </c>
      <c r="H10" s="39">
        <f t="shared" si="5"/>
        <v>-1744.9194962387314</v>
      </c>
      <c r="I10" s="39">
        <f t="shared" si="6"/>
        <v>1265.6302973714514</v>
      </c>
      <c r="J10" s="42">
        <f t="shared" si="7"/>
        <v>18.648627738652763</v>
      </c>
    </row>
    <row r="11" spans="1:10" ht="13.5">
      <c r="A11">
        <f t="shared" si="8"/>
        <v>8</v>
      </c>
      <c r="B11">
        <v>829</v>
      </c>
      <c r="C11">
        <f t="shared" si="0"/>
        <v>495</v>
      </c>
      <c r="D11" s="40">
        <f t="shared" si="1"/>
        <v>0.120849609375</v>
      </c>
      <c r="E11" s="40">
        <f t="shared" si="2"/>
        <v>-1012.0818972843579</v>
      </c>
      <c r="F11" s="40">
        <f t="shared" si="3"/>
        <v>738.995361328125</v>
      </c>
      <c r="G11" s="39">
        <f t="shared" si="4"/>
        <v>0.13969691439270424</v>
      </c>
      <c r="H11" s="39">
        <f t="shared" si="5"/>
        <v>-1625.4996454237414</v>
      </c>
      <c r="I11" s="39">
        <f t="shared" si="6"/>
        <v>854.2466315113865</v>
      </c>
      <c r="J11" s="42">
        <f t="shared" si="7"/>
        <v>0.7461456436111631</v>
      </c>
    </row>
    <row r="12" spans="1:10" ht="13.5">
      <c r="A12">
        <f t="shared" si="8"/>
        <v>9</v>
      </c>
      <c r="B12">
        <v>478</v>
      </c>
      <c r="C12">
        <f t="shared" si="0"/>
        <v>220</v>
      </c>
      <c r="D12" s="40">
        <f t="shared" si="1"/>
        <v>0.0537109375</v>
      </c>
      <c r="E12" s="40">
        <f t="shared" si="2"/>
        <v>-531.9714025618274</v>
      </c>
      <c r="F12" s="40">
        <f t="shared" si="3"/>
        <v>328.4423828125</v>
      </c>
      <c r="G12" s="39">
        <f t="shared" si="4"/>
        <v>0.06705029460834372</v>
      </c>
      <c r="H12" s="39">
        <f t="shared" si="5"/>
        <v>-1286.3116400965898</v>
      </c>
      <c r="I12" s="39">
        <f t="shared" si="6"/>
        <v>410.0125515300218</v>
      </c>
      <c r="J12" s="42">
        <f t="shared" si="7"/>
        <v>11.273540607986694</v>
      </c>
    </row>
    <row r="13" spans="1:10" ht="13.5">
      <c r="A13">
        <f t="shared" si="8"/>
        <v>10</v>
      </c>
      <c r="B13">
        <v>181</v>
      </c>
      <c r="C13">
        <f t="shared" si="0"/>
        <v>66</v>
      </c>
      <c r="D13" s="40">
        <f t="shared" si="1"/>
        <v>0.01611328125</v>
      </c>
      <c r="E13" s="40">
        <f t="shared" si="2"/>
        <v>-189.59440114975283</v>
      </c>
      <c r="F13" s="40">
        <f t="shared" si="3"/>
        <v>98.53271484375</v>
      </c>
      <c r="G13" s="39">
        <f t="shared" si="4"/>
        <v>0.02172292686607704</v>
      </c>
      <c r="H13" s="39">
        <f t="shared" si="5"/>
        <v>-688.9293992394201</v>
      </c>
      <c r="I13" s="39">
        <f t="shared" si="6"/>
        <v>132.8356977860611</v>
      </c>
      <c r="J13" s="42">
        <f t="shared" si="7"/>
        <v>17.46367916470616</v>
      </c>
    </row>
    <row r="14" spans="1:10" ht="13.5">
      <c r="A14">
        <f t="shared" si="8"/>
        <v>11</v>
      </c>
      <c r="B14">
        <v>45</v>
      </c>
      <c r="C14">
        <f t="shared" si="0"/>
        <v>12</v>
      </c>
      <c r="D14" s="40">
        <f t="shared" si="1"/>
        <v>0.0029296875</v>
      </c>
      <c r="E14" s="40">
        <f t="shared" si="2"/>
        <v>-46.2872537081713</v>
      </c>
      <c r="F14" s="40">
        <f t="shared" si="3"/>
        <v>17.9150390625</v>
      </c>
      <c r="G14" s="39">
        <f t="shared" si="4"/>
        <v>0.004265324188089176</v>
      </c>
      <c r="H14" s="39">
        <f t="shared" si="5"/>
        <v>-243.0907623845475</v>
      </c>
      <c r="I14" s="39">
        <f t="shared" si="6"/>
        <v>26.08245741016531</v>
      </c>
      <c r="J14" s="42">
        <f t="shared" si="7"/>
        <v>13.720847388357381</v>
      </c>
    </row>
    <row r="15" spans="1:10" ht="13.5">
      <c r="A15">
        <f t="shared" si="8"/>
        <v>12</v>
      </c>
      <c r="B15">
        <v>7</v>
      </c>
      <c r="C15">
        <f t="shared" si="0"/>
        <v>1</v>
      </c>
      <c r="D15" s="40">
        <f t="shared" si="1"/>
        <v>0.000244140625</v>
      </c>
      <c r="E15" s="40">
        <f t="shared" si="2"/>
        <v>-50871.005355187066</v>
      </c>
      <c r="F15" s="40">
        <f t="shared" si="3"/>
        <v>1.492919921875</v>
      </c>
      <c r="G15" s="39">
        <f t="shared" si="4"/>
        <v>0.0003838549933100874</v>
      </c>
      <c r="H15" s="39">
        <f t="shared" si="5"/>
        <v>-55.05671988797294</v>
      </c>
      <c r="I15" s="39">
        <f t="shared" si="6"/>
        <v>2.3472732840911843</v>
      </c>
      <c r="J15" s="42">
        <f t="shared" si="7"/>
        <v>9.222558804571937</v>
      </c>
    </row>
    <row r="16" spans="1:10" ht="13.5">
      <c r="A16" t="s">
        <v>98</v>
      </c>
      <c r="B16">
        <f>SUM(B3:B15)</f>
        <v>6115</v>
      </c>
      <c r="D16" s="40" t="s">
        <v>102</v>
      </c>
      <c r="E16" s="40">
        <f>SUM(E3:E15)</f>
        <v>-64034.51048789781</v>
      </c>
      <c r="G16" s="39" t="s">
        <v>102</v>
      </c>
      <c r="H16" s="39">
        <f>SUM(H3:H15)</f>
        <v>-12477.448819319554</v>
      </c>
      <c r="I16" s="39" t="s">
        <v>105</v>
      </c>
      <c r="J16" s="42">
        <f>SUM(J3:J15)</f>
        <v>110.50495899859268</v>
      </c>
    </row>
    <row r="17" spans="1:10" ht="13.5">
      <c r="A17" t="s">
        <v>101</v>
      </c>
      <c r="B17">
        <f>B16*12</f>
        <v>73380</v>
      </c>
      <c r="I17" s="39" t="s">
        <v>103</v>
      </c>
      <c r="J17" s="39">
        <f>CHIDIST(J16,11)</f>
        <v>1.452266007484768E-18</v>
      </c>
    </row>
    <row r="18" spans="1:9" ht="13.5">
      <c r="A18" t="s">
        <v>99</v>
      </c>
      <c r="B18">
        <f>SUMPRODUCT(A3:A15,B3:B15)</f>
        <v>38100</v>
      </c>
      <c r="E18" s="40" t="s">
        <v>106</v>
      </c>
      <c r="F18" s="40">
        <f>$B17*E1</f>
        <v>36690</v>
      </c>
      <c r="I18" s="39">
        <f>$B17*H1</f>
        <v>38099.99981982485</v>
      </c>
    </row>
    <row r="19" spans="1:6" ht="13.5">
      <c r="A19" t="s">
        <v>100</v>
      </c>
      <c r="B19">
        <f>B18/B17</f>
        <v>0.5192150449713818</v>
      </c>
      <c r="E19" s="40" t="s">
        <v>107</v>
      </c>
      <c r="F19" s="40">
        <f>(F18-B18)/SQRT(B17/E1/(1-E1))</f>
        <v>-2.6025570795684967</v>
      </c>
    </row>
    <row r="20" spans="5:6" ht="13.5">
      <c r="E20" s="40" t="s">
        <v>103</v>
      </c>
      <c r="F20" s="40">
        <f>NORMSDIST(F19)</f>
        <v>0.00462660473742027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matsuda</dc:creator>
  <cp:keywords/>
  <dc:description/>
  <cp:lastModifiedBy>Hiroyuki</cp:lastModifiedBy>
  <dcterms:created xsi:type="dcterms:W3CDTF">2004-02-27T09:59:36Z</dcterms:created>
  <dcterms:modified xsi:type="dcterms:W3CDTF">2007-05-02T10:14:44Z</dcterms:modified>
  <cp:category/>
  <cp:version/>
  <cp:contentType/>
  <cp:contentStatus/>
</cp:coreProperties>
</file>