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795" windowHeight="7770" activeTab="0"/>
  </bookViews>
  <sheets>
    <sheet name="図2" sheetId="1" r:id="rId1"/>
    <sheet name="図3" sheetId="2" r:id="rId2"/>
    <sheet name="図4" sheetId="3" r:id="rId3"/>
    <sheet name="TAC管理" sheetId="4" r:id="rId4"/>
    <sheet name="pelagic data" sheetId="5" r:id="rId5"/>
  </sheets>
  <externalReferences>
    <externalReference r:id="rId8"/>
    <externalReference r:id="rId9"/>
    <externalReference r:id="rId10"/>
    <externalReference r:id="rId11"/>
  </externalReferences>
  <definedNames>
    <definedName name="__123Graph_A" hidden="1">'[1]d5-1'!$B$3:$B$127</definedName>
    <definedName name="__123Graph_Aｸﾞﾗﾌ1" hidden="1">'[1]d14-6'!$B$1:$AY$1</definedName>
    <definedName name="__123Graph_Aｸﾞﾗﾌ2" hidden="1">'[1]d5-1'!$B$3:$B$127</definedName>
    <definedName name="__123Graph_Aｸﾞﾗﾌ3" hidden="1">'[1]d5-1'!$B$3:$B$127</definedName>
    <definedName name="__123Graph_Bｸﾞﾗﾌ1" hidden="1">'[1]d14-6'!$B$2:$AY$2</definedName>
    <definedName name="__123Graph_Cｸﾞﾗﾌ1" hidden="1">'[1]d14-6'!$B$3:$AY$3</definedName>
    <definedName name="__123Graph_Dｸﾞﾗﾌ1" hidden="1">'[1]d14-6'!$B$4:$AY$4</definedName>
    <definedName name="__123Graph_Eｸﾞﾗﾌ1" hidden="1">'[1]d5-1'!$N$2:$N$20</definedName>
    <definedName name="__123Graph_Fｸﾞﾗﾌ1" hidden="1">'[1]d5-1'!$O$2:$O$20</definedName>
    <definedName name="__123Graph_X" hidden="1">'[1]d5-1'!$A$3:$A$127</definedName>
    <definedName name="__123Graph_Xｸﾞﾗﾌ1" hidden="1">'[1]d14-6'!$B$1:$AY$1</definedName>
    <definedName name="__123Graph_Xｸﾞﾗﾌ2" hidden="1">'[1]d5-1'!$A$3:$A$127</definedName>
    <definedName name="__123Graph_Xｸﾞﾗﾌ3" hidden="1">'[1]d5-1'!$A$3:$A$127</definedName>
    <definedName name="_53graph_A" hidden="1">'[3]捕獲'!$B$3:$B$127</definedName>
    <definedName name="_53graph_Aグラフ1" hidden="1">'[3]捕獲'!$B$3:$B$126</definedName>
    <definedName name="G">'[4]表7'!#REF!</definedName>
    <definedName name="graph10" hidden="1">'[2]catch'!$P$2:$P$20</definedName>
    <definedName name="graph11" hidden="1">'[2]catch'!$A$3:$A$126</definedName>
    <definedName name="graph12" hidden="1">'[2]catch'!$A$3:$A$127</definedName>
    <definedName name="graph13" hidden="1">'[2]catch'!$A$3:$A$127</definedName>
    <definedName name="graph3" hidden="1">'[2]catch'!$B$3:$B$126</definedName>
    <definedName name="graph4" hidden="1">'[2]catch'!$B$3:$B$127</definedName>
    <definedName name="graph5" hidden="1">'[2]catch'!$B$3:$B$127</definedName>
    <definedName name="graph6" hidden="1">'[2]catch'!$L$2:$L$20</definedName>
    <definedName name="graph7" hidden="1">'[2]catch'!$M$2:$M$20</definedName>
    <definedName name="graph8" hidden="1">'[2]catch'!$N$2:$N$20</definedName>
    <definedName name="graph9" hidden="1">'[2]catch'!$O$2:$O$20</definedName>
    <definedName name="graphx" hidden="1">'[2]catch'!$A$3:$A$127</definedName>
    <definedName name="solver_adj" localSheetId="3" hidden="1">'TAC管理'!$J$2:$J$3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'TAC管理'!$R$2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  <definedName name="W">'[4]表7'!#REF!</definedName>
    <definedName name="X">'[4]表7'!#REF!</definedName>
    <definedName name="Ya">'[4]表7'!#REF!</definedName>
    <definedName name="Z">'[4]表7'!#REF!</definedName>
    <definedName name="あ" hidden="1">'[3]捕獲'!$B$3:$B$127</definedName>
  </definedNames>
  <calcPr fullCalcOnLoad="1"/>
</workbook>
</file>

<file path=xl/comments4.xml><?xml version="1.0" encoding="utf-8"?>
<comments xmlns="http://schemas.openxmlformats.org/spreadsheetml/2006/main">
  <authors>
    <author>matsuda</author>
  </authors>
  <commentList>
    <comment ref="J3" authorId="0">
      <text>
        <r>
          <rPr>
            <b/>
            <sz val="9"/>
            <rFont val="ＭＳ Ｐゴシック"/>
            <family val="3"/>
          </rPr>
          <t>matsuda:</t>
        </r>
        <r>
          <rPr>
            <sz val="9"/>
            <rFont val="ＭＳ Ｐゴシック"/>
            <family val="3"/>
          </rPr>
          <t xml:space="preserve">
Ftarget</t>
        </r>
      </text>
    </comment>
  </commentList>
</comments>
</file>

<file path=xl/sharedStrings.xml><?xml version="1.0" encoding="utf-8"?>
<sst xmlns="http://schemas.openxmlformats.org/spreadsheetml/2006/main" count="56" uniqueCount="46">
  <si>
    <t>Ncrit</t>
  </si>
  <si>
    <t>Nlimit</t>
  </si>
  <si>
    <t>評価</t>
  </si>
  <si>
    <t>最小資源量</t>
  </si>
  <si>
    <t>最小漁獲量</t>
  </si>
  <si>
    <t>禁漁年数</t>
  </si>
  <si>
    <t>N&lt;Nlimit</t>
  </si>
  <si>
    <t>漁獲量</t>
  </si>
  <si>
    <t>ｒ</t>
  </si>
  <si>
    <t>K</t>
  </si>
  <si>
    <t>σｒ</t>
  </si>
  <si>
    <t>ρ自己相関</t>
  </si>
  <si>
    <t>σe推定誤差</t>
  </si>
  <si>
    <t>σc変動</t>
  </si>
  <si>
    <t>N</t>
  </si>
  <si>
    <t>Cave</t>
  </si>
  <si>
    <t>Csd</t>
  </si>
  <si>
    <t>ｔ</t>
  </si>
  <si>
    <t>資源量N</t>
  </si>
  <si>
    <r>
      <t>推定値</t>
    </r>
    <r>
      <rPr>
        <sz val="10.5"/>
        <color indexed="10"/>
        <rFont val="Century"/>
        <family val="1"/>
      </rPr>
      <t>Ñ</t>
    </r>
  </si>
  <si>
    <t>F漁獲係数</t>
  </si>
  <si>
    <t>C</t>
  </si>
  <si>
    <t>ｒ（ｔ）</t>
  </si>
  <si>
    <t>リスク</t>
  </si>
  <si>
    <t>試行回数</t>
  </si>
  <si>
    <t>Flimit</t>
  </si>
  <si>
    <t>Ftarget</t>
  </si>
  <si>
    <t>サンマ</t>
  </si>
  <si>
    <t>サバ類</t>
  </si>
  <si>
    <t>マイワシ</t>
  </si>
  <si>
    <t>カタクチ</t>
  </si>
  <si>
    <t>ニシン</t>
  </si>
  <si>
    <t>アジ</t>
  </si>
  <si>
    <t>ウルメ</t>
  </si>
  <si>
    <t>イワシ類</t>
  </si>
  <si>
    <t>カツオ</t>
  </si>
  <si>
    <t>スケトウダラ</t>
  </si>
  <si>
    <t>年</t>
  </si>
  <si>
    <t>1994年は推定値</t>
  </si>
  <si>
    <t>1926－1950はNakai(1962)Japn.J.Ichthy9:1-115の表から抜粋、1994年は推定値</t>
  </si>
  <si>
    <t>1926-1950はブループリント昭和61年版のグラフからの概算値、1992、３年はウルメイワシを含む（要修正）</t>
  </si>
  <si>
    <t>日本近海の漁獲統計</t>
  </si>
  <si>
    <t>年</t>
  </si>
  <si>
    <t>まあじ</t>
  </si>
  <si>
    <t>ムロアジ類</t>
  </si>
  <si>
    <t>カタクチ+アジ+サンマ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</si>
</sst>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;[Red]\-#,##0.0"/>
    <numFmt numFmtId="181" formatCode="#,##0.000;[Red]\-#,##0.000"/>
    <numFmt numFmtId="182" formatCode="0_ "/>
    <numFmt numFmtId="183" formatCode="#,##0_ "/>
    <numFmt numFmtId="184" formatCode="[&lt;=999]000;000\-00"/>
    <numFmt numFmtId="185" formatCode="0.E+00"/>
    <numFmt numFmtId="186" formatCode="0.0_ "/>
    <numFmt numFmtId="187" formatCode="0.0000000"/>
    <numFmt numFmtId="188" formatCode="0.00000000"/>
    <numFmt numFmtId="189" formatCode="0.000000000"/>
    <numFmt numFmtId="190" formatCode="#,##0.0000;[Red]\-#,##0.0000"/>
    <numFmt numFmtId="191" formatCode="#,##0.00000;[Red]\-#,##0.00000"/>
    <numFmt numFmtId="192" formatCode="0.0"/>
    <numFmt numFmtId="193" formatCode="0.000"/>
    <numFmt numFmtId="194" formatCode="0.000_ "/>
    <numFmt numFmtId="195" formatCode="0.0000_ "/>
    <numFmt numFmtId="196" formatCode="0.00000_);[Red]\(0.00000\)"/>
    <numFmt numFmtId="197" formatCode="0.000000_);[Red]\(0.000000\)"/>
    <numFmt numFmtId="198" formatCode="0.00_ "/>
    <numFmt numFmtId="199" formatCode="0.000%"/>
    <numFmt numFmtId="200" formatCode="#,##0_);[Red]\(#,##0\)"/>
    <numFmt numFmtId="201" formatCode="0_);[Red]\(0\)"/>
    <numFmt numFmtId="202" formatCode="0.00_);[Red]\(0.00\)"/>
    <numFmt numFmtId="203" formatCode="0.0_);[Red]\(0.0\)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0"/>
    <numFmt numFmtId="213" formatCode=".00%"/>
    <numFmt numFmtId="214" formatCode="0.00000"/>
    <numFmt numFmtId="215" formatCode="0.0000"/>
    <numFmt numFmtId="216" formatCode="m/d"/>
    <numFmt numFmtId="217" formatCode="#,##0.0;\-#,##0.0"/>
    <numFmt numFmtId="218" formatCode="m&quot;月&quot;"/>
    <numFmt numFmtId="219" formatCode="&quot;$&quot;#,##0.00;[Red]&quot;$&quot;\-#,##0.00"/>
    <numFmt numFmtId="220" formatCode="&quot;$&quot;#,##0;[Red]&quot;$&quot;\-#,##0"/>
    <numFmt numFmtId="221" formatCode="#,##0.000000;[Red]\-#,##0.000000"/>
    <numFmt numFmtId="222" formatCode="0.000000"/>
    <numFmt numFmtId="223" formatCode="0.0000%"/>
    <numFmt numFmtId="224" formatCode="0.000_);[Red]\(0.000\)"/>
    <numFmt numFmtId="225" formatCode="0.00000000000000000_);[Red]\(0.00000000000000000\)"/>
    <numFmt numFmtId="226" formatCode="0.0000000000000000_);[Red]\(0.0000000000000000\)"/>
    <numFmt numFmtId="227" formatCode="0.000000000000000_);[Red]\(0.000000000000000\)"/>
    <numFmt numFmtId="228" formatCode="0.00000000000000_);[Red]\(0.00000000000000\)"/>
    <numFmt numFmtId="229" formatCode="##\+"/>
    <numFmt numFmtId="230" formatCode="#,##0.0_ ;[Red]\-#,##0.0\ "/>
    <numFmt numFmtId="231" formatCode="#,##0.000000000000000_ ;[Red]\-#,##0.000000000000000\ "/>
    <numFmt numFmtId="232" formatCode="0.0000000000"/>
    <numFmt numFmtId="233" formatCode="#,##0;\-#,##0;&quot;-&quot;"/>
  </numFmts>
  <fonts count="2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0.5"/>
      <color indexed="10"/>
      <name val="Century"/>
      <family val="1"/>
    </font>
    <font>
      <sz val="10.5"/>
      <color indexed="10"/>
      <name val="ＭＳ Ｐ明朝"/>
      <family val="1"/>
    </font>
    <font>
      <sz val="11"/>
      <color indexed="1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28"/>
      <name val="ＭＳ Ｐゴシック"/>
      <family val="3"/>
    </font>
    <font>
      <sz val="27.25"/>
      <name val="ＭＳ Ｐゴシック"/>
      <family val="3"/>
    </font>
    <font>
      <sz val="26"/>
      <name val="ＭＳ Ｐゴシック"/>
      <family val="3"/>
    </font>
    <font>
      <b/>
      <sz val="23.25"/>
      <name val="ＭＳ ゴシック"/>
      <family val="3"/>
    </font>
    <font>
      <b/>
      <sz val="18"/>
      <name val="ＭＳ ゴシック"/>
      <family val="3"/>
    </font>
    <font>
      <sz val="10"/>
      <color indexed="8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name val="Osaka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3" fontId="17" fillId="0" borderId="0" applyFill="0" applyBorder="0" applyAlignment="0">
      <protection/>
    </xf>
    <xf numFmtId="0" fontId="18" fillId="0" borderId="0">
      <alignment/>
      <protection/>
    </xf>
    <xf numFmtId="38" fontId="19" fillId="2" borderId="0" applyNumberFormat="0" applyBorder="0" applyAlignment="0" applyProtection="0"/>
    <xf numFmtId="0" fontId="20" fillId="0" borderId="0">
      <alignment horizontal="left"/>
      <protection/>
    </xf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10" fontId="19" fillId="2" borderId="3" applyNumberFormat="0" applyBorder="0" applyAlignment="0" applyProtection="0"/>
    <xf numFmtId="0" fontId="22" fillId="0" borderId="4">
      <alignment/>
      <protection/>
    </xf>
    <xf numFmtId="232" fontId="0" fillId="0" borderId="0">
      <alignment/>
      <protection/>
    </xf>
    <xf numFmtId="0" fontId="23" fillId="0" borderId="0">
      <alignment/>
      <protection/>
    </xf>
    <xf numFmtId="10" fontId="23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38" fontId="0" fillId="4" borderId="0" xfId="29" applyFill="1" applyAlignment="1">
      <alignment/>
    </xf>
    <xf numFmtId="0" fontId="6" fillId="4" borderId="0" xfId="0" applyFont="1" applyFill="1" applyAlignment="1">
      <alignment/>
    </xf>
    <xf numFmtId="9" fontId="0" fillId="5" borderId="0" xfId="27" applyFill="1" applyAlignment="1">
      <alignment/>
    </xf>
    <xf numFmtId="0" fontId="5" fillId="4" borderId="0" xfId="0" applyFont="1" applyFill="1" applyAlignment="1">
      <alignment/>
    </xf>
    <xf numFmtId="0" fontId="8" fillId="0" borderId="0" xfId="0" applyFont="1" applyAlignment="1">
      <alignment/>
    </xf>
    <xf numFmtId="0" fontId="0" fillId="6" borderId="0" xfId="0" applyFill="1" applyAlignment="1">
      <alignment/>
    </xf>
    <xf numFmtId="0" fontId="9" fillId="0" borderId="0" xfId="0" applyFont="1" applyAlignment="1">
      <alignment/>
    </xf>
    <xf numFmtId="0" fontId="5" fillId="3" borderId="0" xfId="0" applyFont="1" applyFill="1" applyAlignment="1">
      <alignment/>
    </xf>
    <xf numFmtId="0" fontId="0" fillId="0" borderId="0" xfId="0" applyAlignment="1">
      <alignment horizontal="left"/>
    </xf>
    <xf numFmtId="0" fontId="24" fillId="3" borderId="0" xfId="0" applyFont="1" applyFill="1" applyAlignment="1">
      <alignment/>
    </xf>
    <xf numFmtId="0" fontId="24" fillId="2" borderId="0" xfId="0" applyFont="1" applyFill="1" applyAlignment="1">
      <alignment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justify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</cellXfs>
  <cellStyles count="21">
    <cellStyle name="Normal" xfId="0"/>
    <cellStyle name="Calc Currency (0)" xfId="15"/>
    <cellStyle name="category" xfId="16"/>
    <cellStyle name="Grey" xfId="17"/>
    <cellStyle name="HEADER" xfId="18"/>
    <cellStyle name="Header1" xfId="19"/>
    <cellStyle name="Header2" xfId="20"/>
    <cellStyle name="Input [yellow]" xfId="21"/>
    <cellStyle name="Model" xfId="22"/>
    <cellStyle name="Normal - Style1" xfId="23"/>
    <cellStyle name="Normal_#18-Internet" xfId="24"/>
    <cellStyle name="Percent [2]" xfId="25"/>
    <cellStyle name="subhead" xfId="26"/>
    <cellStyle name="Percent" xfId="27"/>
    <cellStyle name="Hyperlink" xfId="28"/>
    <cellStyle name="Comma [0]" xfId="29"/>
    <cellStyle name="Comma" xfId="30"/>
    <cellStyle name="Currency [0]" xfId="31"/>
    <cellStyle name="Currency" xfId="32"/>
    <cellStyle name="Followed Hyperlink" xfId="33"/>
    <cellStyle name="未定義" xfId="3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2725"/>
          <c:w val="0.9185"/>
          <c:h val="0.91425"/>
        </c:manualLayout>
      </c:layout>
      <c:scatterChart>
        <c:scatterStyle val="smooth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'TAC管理'!$H$2:$K$2</c:f>
              <c:numCache>
                <c:ptCount val="4"/>
                <c:pt idx="0">
                  <c:v>200</c:v>
                </c:pt>
                <c:pt idx="1">
                  <c:v>200</c:v>
                </c:pt>
                <c:pt idx="2">
                  <c:v>600</c:v>
                </c:pt>
                <c:pt idx="3">
                  <c:v>2000</c:v>
                </c:pt>
              </c:numCache>
            </c:numRef>
          </c:xVal>
          <c:yVal>
            <c:numRef>
              <c:f>'TAC管理'!$H$4:$K$4</c:f>
              <c:numCache>
                <c:ptCount val="4"/>
                <c:pt idx="0">
                  <c:v>0</c:v>
                </c:pt>
                <c:pt idx="1">
                  <c:v>0.08000000000000002</c:v>
                </c:pt>
                <c:pt idx="2">
                  <c:v>0.24</c:v>
                </c:pt>
                <c:pt idx="3">
                  <c:v>0.24</c:v>
                </c:pt>
              </c:numCache>
            </c:numRef>
          </c:yVal>
          <c:smooth val="1"/>
        </c:ser>
        <c:ser>
          <c:idx val="0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'TAC管理'!$H$2:$K$2</c:f>
              <c:numCache>
                <c:ptCount val="4"/>
                <c:pt idx="0">
                  <c:v>200</c:v>
                </c:pt>
                <c:pt idx="1">
                  <c:v>200</c:v>
                </c:pt>
                <c:pt idx="2">
                  <c:v>600</c:v>
                </c:pt>
                <c:pt idx="3">
                  <c:v>2000</c:v>
                </c:pt>
              </c:numCache>
            </c:numRef>
          </c:xVal>
          <c:yVal>
            <c:numRef>
              <c:f>'TAC管理'!$H$3:$K$3</c:f>
              <c:numCache>
                <c:ptCount val="4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0.3</c:v>
                </c:pt>
              </c:numCache>
            </c:numRef>
          </c:yVal>
          <c:smooth val="1"/>
        </c:ser>
        <c:axId val="33575530"/>
        <c:axId val="33744315"/>
      </c:scatterChart>
      <c:valAx>
        <c:axId val="33575530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推定資源量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744315"/>
        <c:crosses val="autoZero"/>
        <c:crossBetween val="midCat"/>
        <c:dispUnits/>
        <c:majorUnit val="500"/>
      </c:valAx>
      <c:valAx>
        <c:axId val="33744315"/>
        <c:scaling>
          <c:orientation val="minMax"/>
          <c:max val="0.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漁獲係数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575530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1575"/>
          <c:w val="0.93375"/>
          <c:h val="0.87875"/>
        </c:manualLayout>
      </c:layout>
      <c:areaChart>
        <c:grouping val="stacked"/>
        <c:varyColors val="0"/>
        <c:ser>
          <c:idx val="0"/>
          <c:order val="2"/>
          <c:tx>
            <c:strRef>
              <c:f>'pelagic data'!$B$2</c:f>
              <c:strCache>
                <c:ptCount val="1"/>
                <c:pt idx="0">
                  <c:v>サンマ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'pelagic data'!$A$3:$A$105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'pelagic data'!$B$3:$B$105</c:f>
              <c:numCache>
                <c:ptCount val="103"/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7</c:v>
                </c:pt>
                <c:pt idx="8">
                  <c:v>6</c:v>
                </c:pt>
                <c:pt idx="9">
                  <c:v>14</c:v>
                </c:pt>
                <c:pt idx="10">
                  <c:v>10</c:v>
                </c:pt>
                <c:pt idx="11">
                  <c:v>8</c:v>
                </c:pt>
                <c:pt idx="12">
                  <c:v>59</c:v>
                </c:pt>
                <c:pt idx="13">
                  <c:v>34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8</c:v>
                </c:pt>
                <c:pt idx="18">
                  <c:v>3</c:v>
                </c:pt>
                <c:pt idx="19">
                  <c:v>3</c:v>
                </c:pt>
                <c:pt idx="20">
                  <c:v>6</c:v>
                </c:pt>
                <c:pt idx="21">
                  <c:v>8</c:v>
                </c:pt>
                <c:pt idx="22">
                  <c:v>7</c:v>
                </c:pt>
                <c:pt idx="23">
                  <c:v>6</c:v>
                </c:pt>
                <c:pt idx="24">
                  <c:v>7</c:v>
                </c:pt>
                <c:pt idx="25">
                  <c:v>18</c:v>
                </c:pt>
                <c:pt idx="26">
                  <c:v>11</c:v>
                </c:pt>
                <c:pt idx="27">
                  <c:v>11</c:v>
                </c:pt>
                <c:pt idx="28">
                  <c:v>9</c:v>
                </c:pt>
                <c:pt idx="29">
                  <c:v>7</c:v>
                </c:pt>
                <c:pt idx="30">
                  <c:v>7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9</c:v>
                </c:pt>
                <c:pt idx="37">
                  <c:v>4</c:v>
                </c:pt>
                <c:pt idx="38">
                  <c:v>5</c:v>
                </c:pt>
                <c:pt idx="39">
                  <c:v>7</c:v>
                </c:pt>
                <c:pt idx="40">
                  <c:v>12</c:v>
                </c:pt>
                <c:pt idx="41">
                  <c:v>13</c:v>
                </c:pt>
                <c:pt idx="42">
                  <c:v>16</c:v>
                </c:pt>
                <c:pt idx="43">
                  <c:v>15</c:v>
                </c:pt>
                <c:pt idx="44">
                  <c:v>3</c:v>
                </c:pt>
                <c:pt idx="45">
                  <c:v>2</c:v>
                </c:pt>
                <c:pt idx="46">
                  <c:v>11</c:v>
                </c:pt>
                <c:pt idx="47">
                  <c:v>23</c:v>
                </c:pt>
                <c:pt idx="48">
                  <c:v>65</c:v>
                </c:pt>
                <c:pt idx="49">
                  <c:v>64</c:v>
                </c:pt>
                <c:pt idx="50">
                  <c:v>125</c:v>
                </c:pt>
                <c:pt idx="51">
                  <c:v>132</c:v>
                </c:pt>
                <c:pt idx="52">
                  <c:v>222</c:v>
                </c:pt>
                <c:pt idx="53">
                  <c:v>253</c:v>
                </c:pt>
                <c:pt idx="54">
                  <c:v>292</c:v>
                </c:pt>
                <c:pt idx="55">
                  <c:v>495</c:v>
                </c:pt>
                <c:pt idx="56">
                  <c:v>326</c:v>
                </c:pt>
                <c:pt idx="57">
                  <c:v>418</c:v>
                </c:pt>
                <c:pt idx="58">
                  <c:v>572</c:v>
                </c:pt>
                <c:pt idx="59">
                  <c:v>520</c:v>
                </c:pt>
                <c:pt idx="60">
                  <c:v>282</c:v>
                </c:pt>
                <c:pt idx="61">
                  <c:v>473</c:v>
                </c:pt>
                <c:pt idx="62">
                  <c:v>421</c:v>
                </c:pt>
                <c:pt idx="63">
                  <c:v>384</c:v>
                </c:pt>
                <c:pt idx="64">
                  <c:v>211</c:v>
                </c:pt>
                <c:pt idx="65">
                  <c:v>231</c:v>
                </c:pt>
                <c:pt idx="66">
                  <c:v>238</c:v>
                </c:pt>
                <c:pt idx="67">
                  <c:v>221</c:v>
                </c:pt>
                <c:pt idx="68">
                  <c:v>140</c:v>
                </c:pt>
                <c:pt idx="69">
                  <c:v>68</c:v>
                </c:pt>
                <c:pt idx="70">
                  <c:v>96</c:v>
                </c:pt>
                <c:pt idx="71">
                  <c:v>201</c:v>
                </c:pt>
                <c:pt idx="72">
                  <c:v>210</c:v>
                </c:pt>
                <c:pt idx="73">
                  <c:v>447</c:v>
                </c:pt>
                <c:pt idx="74">
                  <c:v>148</c:v>
                </c:pt>
                <c:pt idx="75">
                  <c:v>232</c:v>
                </c:pt>
                <c:pt idx="76">
                  <c:v>107</c:v>
                </c:pt>
                <c:pt idx="77">
                  <c:v>270</c:v>
                </c:pt>
                <c:pt idx="78">
                  <c:v>361</c:v>
                </c:pt>
                <c:pt idx="79">
                  <c:v>276</c:v>
                </c:pt>
                <c:pt idx="80">
                  <c:v>186</c:v>
                </c:pt>
                <c:pt idx="81">
                  <c:v>159</c:v>
                </c:pt>
                <c:pt idx="82">
                  <c:v>208</c:v>
                </c:pt>
                <c:pt idx="83">
                  <c:v>239</c:v>
                </c:pt>
                <c:pt idx="84">
                  <c:v>210</c:v>
                </c:pt>
                <c:pt idx="85">
                  <c:v>244</c:v>
                </c:pt>
                <c:pt idx="86">
                  <c:v>217</c:v>
                </c:pt>
                <c:pt idx="87">
                  <c:v>197</c:v>
                </c:pt>
                <c:pt idx="88">
                  <c:v>292</c:v>
                </c:pt>
                <c:pt idx="89">
                  <c:v>247</c:v>
                </c:pt>
                <c:pt idx="90">
                  <c:v>308</c:v>
                </c:pt>
                <c:pt idx="91">
                  <c:v>304</c:v>
                </c:pt>
                <c:pt idx="92">
                  <c:v>266</c:v>
                </c:pt>
                <c:pt idx="93">
                  <c:v>277</c:v>
                </c:pt>
                <c:pt idx="94">
                  <c:v>262</c:v>
                </c:pt>
                <c:pt idx="95">
                  <c:v>274</c:v>
                </c:pt>
                <c:pt idx="96">
                  <c:v>229</c:v>
                </c:pt>
                <c:pt idx="97">
                  <c:v>291</c:v>
                </c:pt>
                <c:pt idx="98">
                  <c:v>145</c:v>
                </c:pt>
                <c:pt idx="99">
                  <c:v>141</c:v>
                </c:pt>
                <c:pt idx="100">
                  <c:v>220</c:v>
                </c:pt>
                <c:pt idx="101">
                  <c:v>141</c:v>
                </c:pt>
                <c:pt idx="102">
                  <c:v>216</c:v>
                </c:pt>
              </c:numCache>
            </c:numRef>
          </c:val>
        </c:ser>
        <c:ser>
          <c:idx val="1"/>
          <c:order val="3"/>
          <c:tx>
            <c:strRef>
              <c:f>'pelagic data'!$G$2</c:f>
              <c:strCache>
                <c:ptCount val="1"/>
                <c:pt idx="0">
                  <c:v>アジ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'pelagic data'!$A$3:$A$105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'pelagic data'!$G$3:$G$105</c:f>
              <c:numCache>
                <c:ptCount val="103"/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11</c:v>
                </c:pt>
                <c:pt idx="8">
                  <c:v>11</c:v>
                </c:pt>
                <c:pt idx="9">
                  <c:v>14</c:v>
                </c:pt>
                <c:pt idx="10">
                  <c:v>13</c:v>
                </c:pt>
                <c:pt idx="11">
                  <c:v>10</c:v>
                </c:pt>
                <c:pt idx="12">
                  <c:v>13</c:v>
                </c:pt>
                <c:pt idx="13">
                  <c:v>11</c:v>
                </c:pt>
                <c:pt idx="14">
                  <c:v>10</c:v>
                </c:pt>
                <c:pt idx="15">
                  <c:v>10</c:v>
                </c:pt>
                <c:pt idx="16">
                  <c:v>13</c:v>
                </c:pt>
                <c:pt idx="17">
                  <c:v>12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14</c:v>
                </c:pt>
                <c:pt idx="22">
                  <c:v>18</c:v>
                </c:pt>
                <c:pt idx="23">
                  <c:v>15</c:v>
                </c:pt>
                <c:pt idx="24">
                  <c:v>20</c:v>
                </c:pt>
                <c:pt idx="25">
                  <c:v>17</c:v>
                </c:pt>
                <c:pt idx="26">
                  <c:v>21</c:v>
                </c:pt>
                <c:pt idx="27">
                  <c:v>20</c:v>
                </c:pt>
                <c:pt idx="28">
                  <c:v>19</c:v>
                </c:pt>
                <c:pt idx="29">
                  <c:v>20</c:v>
                </c:pt>
                <c:pt idx="30">
                  <c:v>20</c:v>
                </c:pt>
                <c:pt idx="31">
                  <c:v>23</c:v>
                </c:pt>
                <c:pt idx="32">
                  <c:v>23</c:v>
                </c:pt>
                <c:pt idx="33">
                  <c:v>28</c:v>
                </c:pt>
                <c:pt idx="34">
                  <c:v>25</c:v>
                </c:pt>
                <c:pt idx="35">
                  <c:v>26</c:v>
                </c:pt>
                <c:pt idx="36">
                  <c:v>31</c:v>
                </c:pt>
                <c:pt idx="37">
                  <c:v>29</c:v>
                </c:pt>
                <c:pt idx="38">
                  <c:v>28</c:v>
                </c:pt>
                <c:pt idx="39">
                  <c:v>33</c:v>
                </c:pt>
                <c:pt idx="40">
                  <c:v>47</c:v>
                </c:pt>
                <c:pt idx="41">
                  <c:v>88</c:v>
                </c:pt>
                <c:pt idx="42">
                  <c:v>53</c:v>
                </c:pt>
                <c:pt idx="43">
                  <c:v>50</c:v>
                </c:pt>
                <c:pt idx="44">
                  <c:v>35</c:v>
                </c:pt>
                <c:pt idx="45">
                  <c:v>78</c:v>
                </c:pt>
                <c:pt idx="46">
                  <c:v>21</c:v>
                </c:pt>
                <c:pt idx="47">
                  <c:v>27</c:v>
                </c:pt>
                <c:pt idx="48">
                  <c:v>28</c:v>
                </c:pt>
                <c:pt idx="49">
                  <c:v>49</c:v>
                </c:pt>
                <c:pt idx="50">
                  <c:v>72</c:v>
                </c:pt>
                <c:pt idx="51">
                  <c:v>87</c:v>
                </c:pt>
                <c:pt idx="52">
                  <c:v>188</c:v>
                </c:pt>
                <c:pt idx="53">
                  <c:v>240</c:v>
                </c:pt>
                <c:pt idx="54">
                  <c:v>250</c:v>
                </c:pt>
                <c:pt idx="55">
                  <c:v>238</c:v>
                </c:pt>
                <c:pt idx="56">
                  <c:v>246</c:v>
                </c:pt>
                <c:pt idx="57">
                  <c:v>314</c:v>
                </c:pt>
                <c:pt idx="58">
                  <c:v>322</c:v>
                </c:pt>
                <c:pt idx="59">
                  <c:v>431</c:v>
                </c:pt>
                <c:pt idx="60">
                  <c:v>595</c:v>
                </c:pt>
                <c:pt idx="61">
                  <c:v>541</c:v>
                </c:pt>
                <c:pt idx="62">
                  <c:v>518</c:v>
                </c:pt>
                <c:pt idx="63">
                  <c:v>463</c:v>
                </c:pt>
                <c:pt idx="64">
                  <c:v>519</c:v>
                </c:pt>
                <c:pt idx="65">
                  <c:v>563</c:v>
                </c:pt>
                <c:pt idx="66">
                  <c:v>515</c:v>
                </c:pt>
                <c:pt idx="67">
                  <c:v>425</c:v>
                </c:pt>
                <c:pt idx="68">
                  <c:v>357</c:v>
                </c:pt>
                <c:pt idx="69">
                  <c:v>344</c:v>
                </c:pt>
                <c:pt idx="70">
                  <c:v>251</c:v>
                </c:pt>
                <c:pt idx="71">
                  <c:v>288</c:v>
                </c:pt>
                <c:pt idx="72">
                  <c:v>196</c:v>
                </c:pt>
                <c:pt idx="73">
                  <c:v>190</c:v>
                </c:pt>
                <c:pt idx="74">
                  <c:v>208</c:v>
                </c:pt>
                <c:pt idx="75">
                  <c:v>263</c:v>
                </c:pt>
                <c:pt idx="76">
                  <c:v>209</c:v>
                </c:pt>
                <c:pt idx="77">
                  <c:v>207</c:v>
                </c:pt>
                <c:pt idx="78">
                  <c:v>153</c:v>
                </c:pt>
                <c:pt idx="79">
                  <c:v>183</c:v>
                </c:pt>
                <c:pt idx="80">
                  <c:v>147</c:v>
                </c:pt>
                <c:pt idx="81">
                  <c:v>123</c:v>
                </c:pt>
                <c:pt idx="82">
                  <c:v>173</c:v>
                </c:pt>
                <c:pt idx="83">
                  <c:v>174</c:v>
                </c:pt>
                <c:pt idx="84">
                  <c:v>234</c:v>
                </c:pt>
                <c:pt idx="85">
                  <c:v>225</c:v>
                </c:pt>
                <c:pt idx="86">
                  <c:v>181</c:v>
                </c:pt>
                <c:pt idx="87">
                  <c:v>253</c:v>
                </c:pt>
                <c:pt idx="88">
                  <c:v>290</c:v>
                </c:pt>
                <c:pt idx="89">
                  <c:v>280</c:v>
                </c:pt>
                <c:pt idx="90">
                  <c:v>331</c:v>
                </c:pt>
                <c:pt idx="91">
                  <c:v>315</c:v>
                </c:pt>
                <c:pt idx="92">
                  <c:v>286</c:v>
                </c:pt>
                <c:pt idx="93">
                  <c:v>362</c:v>
                </c:pt>
                <c:pt idx="94">
                  <c:v>374</c:v>
                </c:pt>
                <c:pt idx="95">
                  <c:v>385</c:v>
                </c:pt>
                <c:pt idx="96">
                  <c:v>388</c:v>
                </c:pt>
                <c:pt idx="97">
                  <c:v>373</c:v>
                </c:pt>
                <c:pt idx="98">
                  <c:v>370</c:v>
                </c:pt>
                <c:pt idx="99">
                  <c:v>258</c:v>
                </c:pt>
                <c:pt idx="100">
                  <c:v>279</c:v>
                </c:pt>
                <c:pt idx="101">
                  <c:v>258</c:v>
                </c:pt>
                <c:pt idx="102">
                  <c:v>281</c:v>
                </c:pt>
              </c:numCache>
            </c:numRef>
          </c:val>
        </c:ser>
        <c:ser>
          <c:idx val="4"/>
          <c:order val="4"/>
          <c:tx>
            <c:strRef>
              <c:f>'pelagic data'!$E$2</c:f>
              <c:strCache>
                <c:ptCount val="1"/>
                <c:pt idx="0">
                  <c:v>カタクチ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'pelagic data'!$A$3:$A$105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'pelagic data'!$E$3:$E$105</c:f>
              <c:numCache>
                <c:ptCount val="103"/>
                <c:pt idx="5">
                  <c:v>32</c:v>
                </c:pt>
                <c:pt idx="6">
                  <c:v>26</c:v>
                </c:pt>
                <c:pt idx="7">
                  <c:v>35</c:v>
                </c:pt>
                <c:pt idx="8">
                  <c:v>46</c:v>
                </c:pt>
                <c:pt idx="9">
                  <c:v>47</c:v>
                </c:pt>
                <c:pt idx="10">
                  <c:v>54</c:v>
                </c:pt>
                <c:pt idx="11">
                  <c:v>60</c:v>
                </c:pt>
                <c:pt idx="12">
                  <c:v>104</c:v>
                </c:pt>
                <c:pt idx="13">
                  <c:v>98</c:v>
                </c:pt>
                <c:pt idx="14">
                  <c:v>107</c:v>
                </c:pt>
                <c:pt idx="15">
                  <c:v>95</c:v>
                </c:pt>
                <c:pt idx="16">
                  <c:v>121</c:v>
                </c:pt>
                <c:pt idx="17">
                  <c:v>83</c:v>
                </c:pt>
                <c:pt idx="18">
                  <c:v>80</c:v>
                </c:pt>
                <c:pt idx="19">
                  <c:v>112</c:v>
                </c:pt>
                <c:pt idx="20">
                  <c:v>107</c:v>
                </c:pt>
                <c:pt idx="21">
                  <c:v>88</c:v>
                </c:pt>
                <c:pt idx="22">
                  <c:v>80</c:v>
                </c:pt>
                <c:pt idx="23">
                  <c:v>89</c:v>
                </c:pt>
                <c:pt idx="24">
                  <c:v>84</c:v>
                </c:pt>
                <c:pt idx="25">
                  <c:v>80</c:v>
                </c:pt>
                <c:pt idx="26">
                  <c:v>95</c:v>
                </c:pt>
                <c:pt idx="27">
                  <c:v>90</c:v>
                </c:pt>
                <c:pt idx="28">
                  <c:v>100</c:v>
                </c:pt>
                <c:pt idx="29">
                  <c:v>90</c:v>
                </c:pt>
                <c:pt idx="30">
                  <c:v>100</c:v>
                </c:pt>
                <c:pt idx="31">
                  <c:v>80</c:v>
                </c:pt>
                <c:pt idx="32">
                  <c:v>60</c:v>
                </c:pt>
                <c:pt idx="33">
                  <c:v>40</c:v>
                </c:pt>
                <c:pt idx="34">
                  <c:v>80</c:v>
                </c:pt>
                <c:pt idx="35">
                  <c:v>70</c:v>
                </c:pt>
                <c:pt idx="36">
                  <c:v>40</c:v>
                </c:pt>
                <c:pt idx="37">
                  <c:v>60</c:v>
                </c:pt>
                <c:pt idx="38">
                  <c:v>95</c:v>
                </c:pt>
                <c:pt idx="39">
                  <c:v>90</c:v>
                </c:pt>
                <c:pt idx="40">
                  <c:v>115</c:v>
                </c:pt>
                <c:pt idx="41">
                  <c:v>110</c:v>
                </c:pt>
                <c:pt idx="42">
                  <c:v>175</c:v>
                </c:pt>
                <c:pt idx="43">
                  <c:v>125</c:v>
                </c:pt>
                <c:pt idx="44">
                  <c:v>120</c:v>
                </c:pt>
                <c:pt idx="45">
                  <c:v>100</c:v>
                </c:pt>
                <c:pt idx="46">
                  <c:v>120</c:v>
                </c:pt>
                <c:pt idx="47">
                  <c:v>110</c:v>
                </c:pt>
                <c:pt idx="48">
                  <c:v>130</c:v>
                </c:pt>
                <c:pt idx="49">
                  <c:v>95</c:v>
                </c:pt>
                <c:pt idx="50">
                  <c:v>140</c:v>
                </c:pt>
                <c:pt idx="51">
                  <c:v>277</c:v>
                </c:pt>
                <c:pt idx="52">
                  <c:v>286</c:v>
                </c:pt>
                <c:pt idx="53">
                  <c:v>263</c:v>
                </c:pt>
                <c:pt idx="54">
                  <c:v>326</c:v>
                </c:pt>
                <c:pt idx="55">
                  <c:v>415</c:v>
                </c:pt>
                <c:pt idx="56">
                  <c:v>376</c:v>
                </c:pt>
                <c:pt idx="57">
                  <c:v>451</c:v>
                </c:pt>
                <c:pt idx="58">
                  <c:v>438</c:v>
                </c:pt>
                <c:pt idx="59">
                  <c:v>385</c:v>
                </c:pt>
                <c:pt idx="60">
                  <c:v>370</c:v>
                </c:pt>
                <c:pt idx="61">
                  <c:v>391</c:v>
                </c:pt>
                <c:pt idx="62">
                  <c:v>369</c:v>
                </c:pt>
                <c:pt idx="63">
                  <c:v>338</c:v>
                </c:pt>
                <c:pt idx="64">
                  <c:v>334</c:v>
                </c:pt>
                <c:pt idx="65">
                  <c:v>440</c:v>
                </c:pt>
                <c:pt idx="66">
                  <c:v>442</c:v>
                </c:pt>
                <c:pt idx="67">
                  <c:v>402</c:v>
                </c:pt>
                <c:pt idx="68">
                  <c:v>399</c:v>
                </c:pt>
                <c:pt idx="69">
                  <c:v>409</c:v>
                </c:pt>
                <c:pt idx="70">
                  <c:v>397</c:v>
                </c:pt>
                <c:pt idx="71">
                  <c:v>382</c:v>
                </c:pt>
                <c:pt idx="72">
                  <c:v>404</c:v>
                </c:pt>
                <c:pt idx="73">
                  <c:v>402</c:v>
                </c:pt>
                <c:pt idx="74">
                  <c:v>336</c:v>
                </c:pt>
                <c:pt idx="75">
                  <c:v>295</c:v>
                </c:pt>
                <c:pt idx="76">
                  <c:v>284</c:v>
                </c:pt>
                <c:pt idx="77">
                  <c:v>282</c:v>
                </c:pt>
                <c:pt idx="78">
                  <c:v>194</c:v>
                </c:pt>
                <c:pt idx="79">
                  <c:v>191</c:v>
                </c:pt>
                <c:pt idx="80">
                  <c:v>208</c:v>
                </c:pt>
                <c:pt idx="81">
                  <c:v>160</c:v>
                </c:pt>
                <c:pt idx="82">
                  <c:v>199</c:v>
                </c:pt>
                <c:pt idx="83">
                  <c:v>206</c:v>
                </c:pt>
                <c:pt idx="84">
                  <c:v>223</c:v>
                </c:pt>
                <c:pt idx="85">
                  <c:v>206</c:v>
                </c:pt>
                <c:pt idx="86">
                  <c:v>221</c:v>
                </c:pt>
                <c:pt idx="87">
                  <c:v>139</c:v>
                </c:pt>
                <c:pt idx="88">
                  <c:v>177</c:v>
                </c:pt>
                <c:pt idx="89">
                  <c:v>182</c:v>
                </c:pt>
                <c:pt idx="90">
                  <c:v>311</c:v>
                </c:pt>
                <c:pt idx="91">
                  <c:v>329</c:v>
                </c:pt>
                <c:pt idx="92">
                  <c:v>301</c:v>
                </c:pt>
                <c:pt idx="93">
                  <c:v>195</c:v>
                </c:pt>
                <c:pt idx="94">
                  <c:v>188</c:v>
                </c:pt>
                <c:pt idx="95">
                  <c:v>252</c:v>
                </c:pt>
                <c:pt idx="96">
                  <c:v>346</c:v>
                </c:pt>
                <c:pt idx="97">
                  <c:v>233</c:v>
                </c:pt>
                <c:pt idx="98">
                  <c:v>471</c:v>
                </c:pt>
                <c:pt idx="99">
                  <c:v>484</c:v>
                </c:pt>
                <c:pt idx="100">
                  <c:v>374</c:v>
                </c:pt>
                <c:pt idx="101">
                  <c:v>484</c:v>
                </c:pt>
                <c:pt idx="102">
                  <c:v>381</c:v>
                </c:pt>
              </c:numCache>
            </c:numRef>
          </c:val>
        </c:ser>
        <c:axId val="35263380"/>
        <c:axId val="48934965"/>
      </c:areaChart>
      <c:lineChart>
        <c:grouping val="standard"/>
        <c:varyColors val="0"/>
        <c:ser>
          <c:idx val="3"/>
          <c:order val="0"/>
          <c:tx>
            <c:strRef>
              <c:f>'pelagic data'!$D$2</c:f>
              <c:strCache>
                <c:ptCount val="1"/>
                <c:pt idx="0">
                  <c:v>マイワシ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'pelagic data'!$A$3:$A$105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'pelagic data'!$D$3:$D$105</c:f>
              <c:numCache>
                <c:ptCount val="103"/>
                <c:pt idx="5">
                  <c:v>119</c:v>
                </c:pt>
                <c:pt idx="6">
                  <c:v>113</c:v>
                </c:pt>
                <c:pt idx="7">
                  <c:v>124</c:v>
                </c:pt>
                <c:pt idx="8">
                  <c:v>112</c:v>
                </c:pt>
                <c:pt idx="9">
                  <c:v>122</c:v>
                </c:pt>
                <c:pt idx="10">
                  <c:v>132</c:v>
                </c:pt>
                <c:pt idx="11">
                  <c:v>128</c:v>
                </c:pt>
                <c:pt idx="12">
                  <c:v>145</c:v>
                </c:pt>
                <c:pt idx="13">
                  <c:v>172</c:v>
                </c:pt>
                <c:pt idx="14">
                  <c:v>210</c:v>
                </c:pt>
                <c:pt idx="15">
                  <c:v>231</c:v>
                </c:pt>
                <c:pt idx="16">
                  <c:v>235</c:v>
                </c:pt>
                <c:pt idx="17">
                  <c:v>362</c:v>
                </c:pt>
                <c:pt idx="18">
                  <c:v>252</c:v>
                </c:pt>
                <c:pt idx="19">
                  <c:v>259</c:v>
                </c:pt>
                <c:pt idx="20">
                  <c:v>327</c:v>
                </c:pt>
                <c:pt idx="21">
                  <c:v>271</c:v>
                </c:pt>
                <c:pt idx="22">
                  <c:v>261</c:v>
                </c:pt>
                <c:pt idx="23">
                  <c:v>353</c:v>
                </c:pt>
                <c:pt idx="24">
                  <c:v>365</c:v>
                </c:pt>
                <c:pt idx="25">
                  <c:v>424</c:v>
                </c:pt>
                <c:pt idx="26">
                  <c:v>420</c:v>
                </c:pt>
                <c:pt idx="27">
                  <c:v>490</c:v>
                </c:pt>
                <c:pt idx="28">
                  <c:v>430</c:v>
                </c:pt>
                <c:pt idx="29">
                  <c:v>520</c:v>
                </c:pt>
                <c:pt idx="30">
                  <c:v>570</c:v>
                </c:pt>
                <c:pt idx="31">
                  <c:v>680</c:v>
                </c:pt>
                <c:pt idx="32">
                  <c:v>690</c:v>
                </c:pt>
                <c:pt idx="33">
                  <c:v>950</c:v>
                </c:pt>
                <c:pt idx="34">
                  <c:v>1090</c:v>
                </c:pt>
                <c:pt idx="35">
                  <c:v>1480</c:v>
                </c:pt>
                <c:pt idx="36">
                  <c:v>1390</c:v>
                </c:pt>
                <c:pt idx="37">
                  <c:v>1310</c:v>
                </c:pt>
                <c:pt idx="38">
                  <c:v>1590</c:v>
                </c:pt>
                <c:pt idx="39">
                  <c:v>1150</c:v>
                </c:pt>
                <c:pt idx="40">
                  <c:v>990</c:v>
                </c:pt>
                <c:pt idx="41">
                  <c:v>1000</c:v>
                </c:pt>
                <c:pt idx="42">
                  <c:v>750</c:v>
                </c:pt>
                <c:pt idx="43">
                  <c:v>870</c:v>
                </c:pt>
                <c:pt idx="44">
                  <c:v>690</c:v>
                </c:pt>
                <c:pt idx="45">
                  <c:v>460</c:v>
                </c:pt>
                <c:pt idx="46">
                  <c:v>250</c:v>
                </c:pt>
                <c:pt idx="47">
                  <c:v>160</c:v>
                </c:pt>
                <c:pt idx="48">
                  <c:v>240</c:v>
                </c:pt>
                <c:pt idx="49">
                  <c:v>240</c:v>
                </c:pt>
                <c:pt idx="50">
                  <c:v>250</c:v>
                </c:pt>
                <c:pt idx="51">
                  <c:v>368</c:v>
                </c:pt>
                <c:pt idx="52">
                  <c:v>258</c:v>
                </c:pt>
                <c:pt idx="53">
                  <c:v>343</c:v>
                </c:pt>
                <c:pt idx="54">
                  <c:v>245</c:v>
                </c:pt>
                <c:pt idx="55">
                  <c:v>213</c:v>
                </c:pt>
                <c:pt idx="56">
                  <c:v>206</c:v>
                </c:pt>
                <c:pt idx="57">
                  <c:v>212</c:v>
                </c:pt>
                <c:pt idx="58">
                  <c:v>136</c:v>
                </c:pt>
                <c:pt idx="59">
                  <c:v>119</c:v>
                </c:pt>
                <c:pt idx="60">
                  <c:v>77</c:v>
                </c:pt>
                <c:pt idx="61">
                  <c:v>126</c:v>
                </c:pt>
                <c:pt idx="62">
                  <c:v>107</c:v>
                </c:pt>
                <c:pt idx="63">
                  <c:v>56</c:v>
                </c:pt>
                <c:pt idx="64">
                  <c:v>15</c:v>
                </c:pt>
                <c:pt idx="65">
                  <c:v>10</c:v>
                </c:pt>
                <c:pt idx="66">
                  <c:v>13</c:v>
                </c:pt>
                <c:pt idx="67">
                  <c:v>16</c:v>
                </c:pt>
                <c:pt idx="68">
                  <c:v>23</c:v>
                </c:pt>
                <c:pt idx="69">
                  <c:v>24</c:v>
                </c:pt>
                <c:pt idx="70">
                  <c:v>19</c:v>
                </c:pt>
                <c:pt idx="71">
                  <c:v>61</c:v>
                </c:pt>
                <c:pt idx="72">
                  <c:v>66</c:v>
                </c:pt>
                <c:pt idx="73">
                  <c:v>296</c:v>
                </c:pt>
                <c:pt idx="74">
                  <c:v>333</c:v>
                </c:pt>
                <c:pt idx="75">
                  <c:v>530</c:v>
                </c:pt>
                <c:pt idx="76">
                  <c:v>1088</c:v>
                </c:pt>
                <c:pt idx="77">
                  <c:v>1442</c:v>
                </c:pt>
                <c:pt idx="78">
                  <c:v>1639</c:v>
                </c:pt>
                <c:pt idx="79">
                  <c:v>1818</c:v>
                </c:pt>
                <c:pt idx="80">
                  <c:v>2196</c:v>
                </c:pt>
                <c:pt idx="81">
                  <c:v>3089</c:v>
                </c:pt>
                <c:pt idx="82">
                  <c:v>3291</c:v>
                </c:pt>
                <c:pt idx="83">
                  <c:v>3744</c:v>
                </c:pt>
                <c:pt idx="84">
                  <c:v>4180</c:v>
                </c:pt>
                <c:pt idx="85">
                  <c:v>3866</c:v>
                </c:pt>
                <c:pt idx="86">
                  <c:v>4209</c:v>
                </c:pt>
                <c:pt idx="87">
                  <c:v>4360</c:v>
                </c:pt>
                <c:pt idx="88">
                  <c:v>4488</c:v>
                </c:pt>
                <c:pt idx="89">
                  <c:v>4099</c:v>
                </c:pt>
                <c:pt idx="90">
                  <c:v>3678</c:v>
                </c:pt>
                <c:pt idx="91">
                  <c:v>3010</c:v>
                </c:pt>
                <c:pt idx="92">
                  <c:v>2224</c:v>
                </c:pt>
                <c:pt idx="93">
                  <c:v>1714</c:v>
                </c:pt>
                <c:pt idx="94">
                  <c:v>1189</c:v>
                </c:pt>
                <c:pt idx="95">
                  <c:v>661</c:v>
                </c:pt>
                <c:pt idx="96">
                  <c:v>319</c:v>
                </c:pt>
                <c:pt idx="97">
                  <c:v>284</c:v>
                </c:pt>
                <c:pt idx="98">
                  <c:v>167</c:v>
                </c:pt>
                <c:pt idx="99">
                  <c:v>351</c:v>
                </c:pt>
                <c:pt idx="100">
                  <c:v>158</c:v>
                </c:pt>
                <c:pt idx="101">
                  <c:v>351</c:v>
                </c:pt>
                <c:pt idx="102">
                  <c:v>149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'pelagic data'!$C$2</c:f>
              <c:strCache>
                <c:ptCount val="1"/>
                <c:pt idx="0">
                  <c:v>サバ類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'pelagic data'!$A$3:$A$105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'pelagic data'!$C$3:$C$105</c:f>
              <c:numCache>
                <c:ptCount val="103"/>
                <c:pt idx="1">
                  <c:v>24</c:v>
                </c:pt>
                <c:pt idx="2">
                  <c:v>22</c:v>
                </c:pt>
                <c:pt idx="3">
                  <c:v>25</c:v>
                </c:pt>
                <c:pt idx="4">
                  <c:v>24</c:v>
                </c:pt>
                <c:pt idx="5">
                  <c:v>19</c:v>
                </c:pt>
                <c:pt idx="6">
                  <c:v>15</c:v>
                </c:pt>
                <c:pt idx="7">
                  <c:v>17</c:v>
                </c:pt>
                <c:pt idx="8">
                  <c:v>17</c:v>
                </c:pt>
                <c:pt idx="9">
                  <c:v>25</c:v>
                </c:pt>
                <c:pt idx="10">
                  <c:v>28</c:v>
                </c:pt>
                <c:pt idx="11">
                  <c:v>30</c:v>
                </c:pt>
                <c:pt idx="12">
                  <c:v>34</c:v>
                </c:pt>
                <c:pt idx="13">
                  <c:v>33</c:v>
                </c:pt>
                <c:pt idx="14">
                  <c:v>37</c:v>
                </c:pt>
                <c:pt idx="15">
                  <c:v>40</c:v>
                </c:pt>
                <c:pt idx="16">
                  <c:v>44</c:v>
                </c:pt>
                <c:pt idx="17">
                  <c:v>44</c:v>
                </c:pt>
                <c:pt idx="18">
                  <c:v>59</c:v>
                </c:pt>
                <c:pt idx="19">
                  <c:v>53</c:v>
                </c:pt>
                <c:pt idx="20">
                  <c:v>48</c:v>
                </c:pt>
                <c:pt idx="21">
                  <c:v>48</c:v>
                </c:pt>
                <c:pt idx="22">
                  <c:v>50</c:v>
                </c:pt>
                <c:pt idx="23">
                  <c:v>60</c:v>
                </c:pt>
                <c:pt idx="24">
                  <c:v>63</c:v>
                </c:pt>
                <c:pt idx="25">
                  <c:v>65</c:v>
                </c:pt>
                <c:pt idx="26">
                  <c:v>54</c:v>
                </c:pt>
                <c:pt idx="27">
                  <c:v>61</c:v>
                </c:pt>
                <c:pt idx="28">
                  <c:v>54</c:v>
                </c:pt>
                <c:pt idx="29">
                  <c:v>54</c:v>
                </c:pt>
                <c:pt idx="30">
                  <c:v>49</c:v>
                </c:pt>
                <c:pt idx="31">
                  <c:v>55</c:v>
                </c:pt>
                <c:pt idx="32">
                  <c:v>52</c:v>
                </c:pt>
                <c:pt idx="33">
                  <c:v>68</c:v>
                </c:pt>
                <c:pt idx="34">
                  <c:v>67</c:v>
                </c:pt>
                <c:pt idx="35">
                  <c:v>72</c:v>
                </c:pt>
                <c:pt idx="36">
                  <c:v>85</c:v>
                </c:pt>
                <c:pt idx="37">
                  <c:v>98</c:v>
                </c:pt>
                <c:pt idx="38">
                  <c:v>104</c:v>
                </c:pt>
                <c:pt idx="39">
                  <c:v>129</c:v>
                </c:pt>
                <c:pt idx="40">
                  <c:v>79</c:v>
                </c:pt>
                <c:pt idx="41">
                  <c:v>143</c:v>
                </c:pt>
                <c:pt idx="42">
                  <c:v>105</c:v>
                </c:pt>
                <c:pt idx="43">
                  <c:v>132</c:v>
                </c:pt>
                <c:pt idx="44">
                  <c:v>72</c:v>
                </c:pt>
                <c:pt idx="45">
                  <c:v>84</c:v>
                </c:pt>
                <c:pt idx="46">
                  <c:v>62</c:v>
                </c:pt>
                <c:pt idx="47">
                  <c:v>62</c:v>
                </c:pt>
                <c:pt idx="48">
                  <c:v>99</c:v>
                </c:pt>
                <c:pt idx="49">
                  <c:v>139</c:v>
                </c:pt>
                <c:pt idx="50">
                  <c:v>188</c:v>
                </c:pt>
                <c:pt idx="51">
                  <c:v>156</c:v>
                </c:pt>
                <c:pt idx="52">
                  <c:v>220</c:v>
                </c:pt>
                <c:pt idx="53">
                  <c:v>235</c:v>
                </c:pt>
                <c:pt idx="54">
                  <c:v>297</c:v>
                </c:pt>
                <c:pt idx="55">
                  <c:v>245</c:v>
                </c:pt>
                <c:pt idx="56">
                  <c:v>267</c:v>
                </c:pt>
                <c:pt idx="57">
                  <c:v>275</c:v>
                </c:pt>
                <c:pt idx="58">
                  <c:v>268</c:v>
                </c:pt>
                <c:pt idx="59">
                  <c:v>295</c:v>
                </c:pt>
                <c:pt idx="60">
                  <c:v>374</c:v>
                </c:pt>
                <c:pt idx="61">
                  <c:v>339</c:v>
                </c:pt>
                <c:pt idx="62">
                  <c:v>408</c:v>
                </c:pt>
                <c:pt idx="63">
                  <c:v>463</c:v>
                </c:pt>
                <c:pt idx="64">
                  <c:v>495</c:v>
                </c:pt>
                <c:pt idx="65">
                  <c:v>669</c:v>
                </c:pt>
                <c:pt idx="66">
                  <c:v>625</c:v>
                </c:pt>
                <c:pt idx="67">
                  <c:v>687</c:v>
                </c:pt>
                <c:pt idx="68">
                  <c:v>1016</c:v>
                </c:pt>
                <c:pt idx="69">
                  <c:v>994</c:v>
                </c:pt>
                <c:pt idx="70">
                  <c:v>1342</c:v>
                </c:pt>
                <c:pt idx="71">
                  <c:v>1262</c:v>
                </c:pt>
                <c:pt idx="72">
                  <c:v>1165</c:v>
                </c:pt>
                <c:pt idx="73">
                  <c:v>1115</c:v>
                </c:pt>
                <c:pt idx="74">
                  <c:v>1266</c:v>
                </c:pt>
                <c:pt idx="75">
                  <c:v>1274</c:v>
                </c:pt>
                <c:pt idx="76">
                  <c:v>1022</c:v>
                </c:pt>
                <c:pt idx="77">
                  <c:v>1434</c:v>
                </c:pt>
                <c:pt idx="78">
                  <c:v>1625</c:v>
                </c:pt>
                <c:pt idx="79">
                  <c:v>1415</c:v>
                </c:pt>
                <c:pt idx="80">
                  <c:v>1300</c:v>
                </c:pt>
                <c:pt idx="81">
                  <c:v>908</c:v>
                </c:pt>
                <c:pt idx="82">
                  <c:v>718</c:v>
                </c:pt>
                <c:pt idx="83">
                  <c:v>804</c:v>
                </c:pt>
                <c:pt idx="84">
                  <c:v>815</c:v>
                </c:pt>
                <c:pt idx="85">
                  <c:v>772</c:v>
                </c:pt>
                <c:pt idx="86">
                  <c:v>943</c:v>
                </c:pt>
                <c:pt idx="87">
                  <c:v>701</c:v>
                </c:pt>
                <c:pt idx="88">
                  <c:v>649</c:v>
                </c:pt>
                <c:pt idx="89">
                  <c:v>527</c:v>
                </c:pt>
                <c:pt idx="90">
                  <c:v>273</c:v>
                </c:pt>
                <c:pt idx="91">
                  <c:v>255</c:v>
                </c:pt>
                <c:pt idx="92">
                  <c:v>269</c:v>
                </c:pt>
                <c:pt idx="93">
                  <c:v>665</c:v>
                </c:pt>
                <c:pt idx="94">
                  <c:v>633</c:v>
                </c:pt>
                <c:pt idx="95">
                  <c:v>470</c:v>
                </c:pt>
                <c:pt idx="96">
                  <c:v>760</c:v>
                </c:pt>
                <c:pt idx="97">
                  <c:v>849</c:v>
                </c:pt>
                <c:pt idx="98">
                  <c:v>511</c:v>
                </c:pt>
                <c:pt idx="99">
                  <c:v>382</c:v>
                </c:pt>
                <c:pt idx="100">
                  <c:v>333</c:v>
                </c:pt>
                <c:pt idx="101">
                  <c:v>381</c:v>
                </c:pt>
                <c:pt idx="102">
                  <c:v>346</c:v>
                </c:pt>
              </c:numCache>
            </c:numRef>
          </c:val>
          <c:smooth val="0"/>
        </c:ser>
        <c:axId val="35263380"/>
        <c:axId val="48934965"/>
      </c:lineChart>
      <c:catAx>
        <c:axId val="35263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25" b="1" i="0" u="none" baseline="0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934965"/>
        <c:crosses val="autoZero"/>
        <c:auto val="1"/>
        <c:lblOffset val="100"/>
        <c:tickLblSkip val="20"/>
        <c:tickMarkSkip val="10"/>
        <c:noMultiLvlLbl val="0"/>
      </c:catAx>
      <c:valAx>
        <c:axId val="489349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全国漁獲量（千トン）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263380"/>
        <c:crossesAt val="1"/>
        <c:crossBetween val="midCat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225"/>
          <c:y val="0.098"/>
          <c:w val="0.248"/>
          <c:h val="0.2355"/>
        </c:manualLayout>
      </c:layout>
      <c:overlay val="0"/>
      <c:txPr>
        <a:bodyPr vert="horz" rot="0"/>
        <a:lstStyle/>
        <a:p>
          <a:pPr>
            <a:defRPr lang="en-US" cap="none" sz="18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32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"/>
          <c:w val="0.866"/>
          <c:h val="0.939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'TAC管理'!$A$6:$A$75</c:f>
              <c:numCache>
                <c:ptCount val="7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</c:numCache>
            </c:numRef>
          </c:xVal>
          <c:yVal>
            <c:numRef>
              <c:f>'TAC管理'!$B$6:$B$75</c:f>
              <c:numCache>
                <c:ptCount val="70"/>
                <c:pt idx="0">
                  <c:v>500</c:v>
                </c:pt>
                <c:pt idx="1">
                  <c:v>393.21089740546245</c:v>
                </c:pt>
                <c:pt idx="2">
                  <c:v>370.0207017602401</c:v>
                </c:pt>
                <c:pt idx="3">
                  <c:v>323.3496032012419</c:v>
                </c:pt>
                <c:pt idx="4">
                  <c:v>323.3643688395138</c:v>
                </c:pt>
                <c:pt idx="5">
                  <c:v>335.80275202713307</c:v>
                </c:pt>
                <c:pt idx="6">
                  <c:v>414.24607947565437</c:v>
                </c:pt>
                <c:pt idx="7">
                  <c:v>562.8855772701618</c:v>
                </c:pt>
                <c:pt idx="8">
                  <c:v>609.1876349263492</c:v>
                </c:pt>
                <c:pt idx="9">
                  <c:v>612.1818472556718</c:v>
                </c:pt>
                <c:pt idx="10">
                  <c:v>663.2039935662715</c:v>
                </c:pt>
                <c:pt idx="11">
                  <c:v>634.5355902890167</c:v>
                </c:pt>
                <c:pt idx="12">
                  <c:v>660.8777637795826</c:v>
                </c:pt>
                <c:pt idx="13">
                  <c:v>818.4458457592001</c:v>
                </c:pt>
                <c:pt idx="14">
                  <c:v>731.1551587580476</c:v>
                </c:pt>
                <c:pt idx="15">
                  <c:v>725.756551173409</c:v>
                </c:pt>
                <c:pt idx="16">
                  <c:v>795.426439399538</c:v>
                </c:pt>
                <c:pt idx="17">
                  <c:v>825.560073473106</c:v>
                </c:pt>
                <c:pt idx="18">
                  <c:v>725.1387317150525</c:v>
                </c:pt>
                <c:pt idx="19">
                  <c:v>603.9347630302063</c:v>
                </c:pt>
                <c:pt idx="20">
                  <c:v>554.4808363941374</c:v>
                </c:pt>
                <c:pt idx="21">
                  <c:v>562.1045846364278</c:v>
                </c:pt>
                <c:pt idx="22">
                  <c:v>575.1866951162159</c:v>
                </c:pt>
                <c:pt idx="23">
                  <c:v>530.1512752774901</c:v>
                </c:pt>
                <c:pt idx="24">
                  <c:v>656.202732935011</c:v>
                </c:pt>
                <c:pt idx="25">
                  <c:v>626.9230879778547</c:v>
                </c:pt>
                <c:pt idx="26">
                  <c:v>606.3272024686843</c:v>
                </c:pt>
                <c:pt idx="27">
                  <c:v>568.9563194959509</c:v>
                </c:pt>
                <c:pt idx="28">
                  <c:v>472.95284317879833</c:v>
                </c:pt>
                <c:pt idx="29">
                  <c:v>515.1662493233335</c:v>
                </c:pt>
                <c:pt idx="30">
                  <c:v>463.12251455609373</c:v>
                </c:pt>
                <c:pt idx="31">
                  <c:v>517.434886533657</c:v>
                </c:pt>
                <c:pt idx="32">
                  <c:v>505.05325070560684</c:v>
                </c:pt>
                <c:pt idx="33">
                  <c:v>594.6267603455639</c:v>
                </c:pt>
                <c:pt idx="34">
                  <c:v>647.6573313966095</c:v>
                </c:pt>
                <c:pt idx="35">
                  <c:v>563.8625872630363</c:v>
                </c:pt>
                <c:pt idx="36">
                  <c:v>585.4790443902226</c:v>
                </c:pt>
                <c:pt idx="37">
                  <c:v>615.0990276689511</c:v>
                </c:pt>
                <c:pt idx="38">
                  <c:v>708.3365407599393</c:v>
                </c:pt>
                <c:pt idx="39">
                  <c:v>689.9428369509205</c:v>
                </c:pt>
                <c:pt idx="40">
                  <c:v>761.7489200925525</c:v>
                </c:pt>
                <c:pt idx="41">
                  <c:v>823.2991129151809</c:v>
                </c:pt>
                <c:pt idx="42">
                  <c:v>673.3107099354926</c:v>
                </c:pt>
                <c:pt idx="43">
                  <c:v>615.9415714977911</c:v>
                </c:pt>
                <c:pt idx="44">
                  <c:v>569.5684758000332</c:v>
                </c:pt>
                <c:pt idx="45">
                  <c:v>510.89240586681456</c:v>
                </c:pt>
                <c:pt idx="46">
                  <c:v>467.35440671786563</c:v>
                </c:pt>
                <c:pt idx="47">
                  <c:v>572.8793039827001</c:v>
                </c:pt>
                <c:pt idx="48">
                  <c:v>668.411722356117</c:v>
                </c:pt>
                <c:pt idx="49">
                  <c:v>848.5829757868792</c:v>
                </c:pt>
                <c:pt idx="50">
                  <c:v>902.114988998613</c:v>
                </c:pt>
                <c:pt idx="51">
                  <c:v>766.2665510495741</c:v>
                </c:pt>
                <c:pt idx="52">
                  <c:v>619.1207591298588</c:v>
                </c:pt>
                <c:pt idx="53">
                  <c:v>583.334318954076</c:v>
                </c:pt>
                <c:pt idx="54">
                  <c:v>578.2197146454862</c:v>
                </c:pt>
                <c:pt idx="55">
                  <c:v>557.6638371141479</c:v>
                </c:pt>
                <c:pt idx="56">
                  <c:v>553.9276893491934</c:v>
                </c:pt>
                <c:pt idx="57">
                  <c:v>520.8581799319526</c:v>
                </c:pt>
                <c:pt idx="58">
                  <c:v>566.4399287502127</c:v>
                </c:pt>
                <c:pt idx="59">
                  <c:v>530.9454859170229</c:v>
                </c:pt>
                <c:pt idx="60">
                  <c:v>505.939403535338</c:v>
                </c:pt>
                <c:pt idx="61">
                  <c:v>561.0367517307872</c:v>
                </c:pt>
                <c:pt idx="62">
                  <c:v>668.6759945993136</c:v>
                </c:pt>
                <c:pt idx="63">
                  <c:v>710.6013391136482</c:v>
                </c:pt>
                <c:pt idx="64">
                  <c:v>737.3779646719105</c:v>
                </c:pt>
                <c:pt idx="65">
                  <c:v>621.5994661071519</c:v>
                </c:pt>
                <c:pt idx="66">
                  <c:v>566.6138976726955</c:v>
                </c:pt>
                <c:pt idx="67">
                  <c:v>491.2260256272882</c:v>
                </c:pt>
                <c:pt idx="68">
                  <c:v>527.8268961116795</c:v>
                </c:pt>
                <c:pt idx="69">
                  <c:v>545.4631893809251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'TAC管理'!$A$6:$A$75</c:f>
              <c:numCache>
                <c:ptCount val="7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</c:numCache>
            </c:numRef>
          </c:xVal>
          <c:yVal>
            <c:numRef>
              <c:f>'TAC管理'!$E$6:$E$75</c:f>
              <c:numCache>
                <c:ptCount val="70"/>
                <c:pt idx="0">
                  <c:v>125.13493351606016</c:v>
                </c:pt>
                <c:pt idx="1">
                  <c:v>57.308021787628235</c:v>
                </c:pt>
                <c:pt idx="2">
                  <c:v>74.39872920376243</c:v>
                </c:pt>
                <c:pt idx="3">
                  <c:v>50.54719491121914</c:v>
                </c:pt>
                <c:pt idx="4">
                  <c:v>25.110386660477985</c:v>
                </c:pt>
                <c:pt idx="5">
                  <c:v>27.769384876640803</c:v>
                </c:pt>
                <c:pt idx="6">
                  <c:v>29.557602629221055</c:v>
                </c:pt>
                <c:pt idx="7">
                  <c:v>154.81281841464607</c:v>
                </c:pt>
                <c:pt idx="8">
                  <c:v>141.10754054598507</c:v>
                </c:pt>
                <c:pt idx="9">
                  <c:v>110.98583057851448</c:v>
                </c:pt>
                <c:pt idx="10">
                  <c:v>184.16351353418756</c:v>
                </c:pt>
                <c:pt idx="11">
                  <c:v>197.23128985478482</c:v>
                </c:pt>
                <c:pt idx="12">
                  <c:v>133.57615523030728</c:v>
                </c:pt>
                <c:pt idx="13">
                  <c:v>234.82041897759643</c:v>
                </c:pt>
                <c:pt idx="14">
                  <c:v>190.58387622012145</c:v>
                </c:pt>
                <c:pt idx="15">
                  <c:v>167.65369118144451</c:v>
                </c:pt>
                <c:pt idx="16">
                  <c:v>227.59027976252938</c:v>
                </c:pt>
                <c:pt idx="17">
                  <c:v>270.8814676026059</c:v>
                </c:pt>
                <c:pt idx="18">
                  <c:v>201.09073271280516</c:v>
                </c:pt>
                <c:pt idx="19">
                  <c:v>162.96419233196062</c:v>
                </c:pt>
                <c:pt idx="20">
                  <c:v>166.9498230214889</c:v>
                </c:pt>
                <c:pt idx="21">
                  <c:v>147.00785457732437</c:v>
                </c:pt>
                <c:pt idx="22">
                  <c:v>178.18725671752614</c:v>
                </c:pt>
                <c:pt idx="23">
                  <c:v>96.12819241148216</c:v>
                </c:pt>
                <c:pt idx="24">
                  <c:v>186.51140856330463</c:v>
                </c:pt>
                <c:pt idx="25">
                  <c:v>129.37222784451538</c:v>
                </c:pt>
                <c:pt idx="26">
                  <c:v>166.211477192154</c:v>
                </c:pt>
                <c:pt idx="27">
                  <c:v>159.08170383926785</c:v>
                </c:pt>
                <c:pt idx="28">
                  <c:v>43.479166184180094</c:v>
                </c:pt>
                <c:pt idx="29">
                  <c:v>112.43857868537638</c:v>
                </c:pt>
                <c:pt idx="30">
                  <c:v>51.689867922125245</c:v>
                </c:pt>
                <c:pt idx="31">
                  <c:v>163.64062923075724</c:v>
                </c:pt>
                <c:pt idx="32">
                  <c:v>69.19739290785527</c:v>
                </c:pt>
                <c:pt idx="33">
                  <c:v>135.0507716534134</c:v>
                </c:pt>
                <c:pt idx="34">
                  <c:v>200.2308250102176</c:v>
                </c:pt>
                <c:pt idx="35">
                  <c:v>126.14590251466988</c:v>
                </c:pt>
                <c:pt idx="36">
                  <c:v>160.23346171543275</c:v>
                </c:pt>
                <c:pt idx="37">
                  <c:v>166.42040511760516</c:v>
                </c:pt>
                <c:pt idx="38">
                  <c:v>216.70465119080365</c:v>
                </c:pt>
                <c:pt idx="39">
                  <c:v>152.69741647786566</c:v>
                </c:pt>
                <c:pt idx="40">
                  <c:v>197.8896195807449</c:v>
                </c:pt>
                <c:pt idx="41">
                  <c:v>264.96570039388484</c:v>
                </c:pt>
                <c:pt idx="42">
                  <c:v>210.1605768777533</c:v>
                </c:pt>
                <c:pt idx="43">
                  <c:v>141.5906131185263</c:v>
                </c:pt>
                <c:pt idx="44">
                  <c:v>110.62260859000946</c:v>
                </c:pt>
                <c:pt idx="45">
                  <c:v>140.1060585811198</c:v>
                </c:pt>
                <c:pt idx="46">
                  <c:v>77.18256580388537</c:v>
                </c:pt>
                <c:pt idx="47">
                  <c:v>156.0314343210742</c:v>
                </c:pt>
                <c:pt idx="48">
                  <c:v>137.9016524815676</c:v>
                </c:pt>
                <c:pt idx="49">
                  <c:v>230.2872238668393</c:v>
                </c:pt>
                <c:pt idx="50">
                  <c:v>280.84813219421494</c:v>
                </c:pt>
                <c:pt idx="51">
                  <c:v>231.84310371988778</c:v>
                </c:pt>
                <c:pt idx="52">
                  <c:v>124.32900343116252</c:v>
                </c:pt>
                <c:pt idx="53">
                  <c:v>170.74075085608308</c:v>
                </c:pt>
                <c:pt idx="54">
                  <c:v>147.40517590951262</c:v>
                </c:pt>
                <c:pt idx="55">
                  <c:v>101.77018971810749</c:v>
                </c:pt>
                <c:pt idx="56">
                  <c:v>137.92803671866594</c:v>
                </c:pt>
                <c:pt idx="57">
                  <c:v>65.15340117166457</c:v>
                </c:pt>
                <c:pt idx="58">
                  <c:v>180.26586272452906</c:v>
                </c:pt>
                <c:pt idx="59">
                  <c:v>166.52455953516468</c:v>
                </c:pt>
                <c:pt idx="60">
                  <c:v>148.71976583613878</c:v>
                </c:pt>
                <c:pt idx="61">
                  <c:v>97.84768469407857</c:v>
                </c:pt>
                <c:pt idx="62">
                  <c:v>180.76085024844107</c:v>
                </c:pt>
                <c:pt idx="63">
                  <c:v>197.54341654102706</c:v>
                </c:pt>
                <c:pt idx="64">
                  <c:v>221.5340936926828</c:v>
                </c:pt>
                <c:pt idx="65">
                  <c:v>178.20098798831444</c:v>
                </c:pt>
                <c:pt idx="66">
                  <c:v>157.47993473289745</c:v>
                </c:pt>
                <c:pt idx="67">
                  <c:v>110.03972436663561</c:v>
                </c:pt>
                <c:pt idx="68">
                  <c:v>134.86908011945474</c:v>
                </c:pt>
                <c:pt idx="69">
                  <c:v>147.93407801551035</c:v>
                </c:pt>
              </c:numCache>
            </c:numRef>
          </c:yVal>
          <c:smooth val="1"/>
        </c:ser>
        <c:axId val="37761502"/>
        <c:axId val="4309199"/>
      </c:scatterChart>
      <c:scatterChart>
        <c:scatterStyle val="lineMarker"/>
        <c:varyColors val="0"/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'TAC管理'!$A$6:$A$75</c:f>
              <c:numCache>
                <c:ptCount val="7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</c:numCache>
            </c:numRef>
          </c:xVal>
          <c:yVal>
            <c:numRef>
              <c:f>'TAC管理'!$D$6:$D$75</c:f>
              <c:numCache>
                <c:ptCount val="70"/>
                <c:pt idx="0">
                  <c:v>0.2686539524768543</c:v>
                </c:pt>
                <c:pt idx="1">
                  <c:v>0.13406598163908745</c:v>
                </c:pt>
                <c:pt idx="2">
                  <c:v>0.20678844509747582</c:v>
                </c:pt>
                <c:pt idx="3">
                  <c:v>0.15444059306817454</c:v>
                </c:pt>
                <c:pt idx="4">
                  <c:v>0.08399499930444813</c:v>
                </c:pt>
                <c:pt idx="5">
                  <c:v>0.08324597328644062</c:v>
                </c:pt>
                <c:pt idx="6">
                  <c:v>0.07004884966699737</c:v>
                </c:pt>
                <c:pt idx="7">
                  <c:v>0.3</c:v>
                </c:pt>
                <c:pt idx="8">
                  <c:v>0.23447658456689235</c:v>
                </c:pt>
                <c:pt idx="9">
                  <c:v>0.1859301178841695</c:v>
                </c:pt>
                <c:pt idx="10">
                  <c:v>0.3</c:v>
                </c:pt>
                <c:pt idx="11">
                  <c:v>0.3</c:v>
                </c:pt>
                <c:pt idx="12">
                  <c:v>0.20847193848543907</c:v>
                </c:pt>
                <c:pt idx="13">
                  <c:v>0.3</c:v>
                </c:pt>
                <c:pt idx="14">
                  <c:v>0.2735911839745146</c:v>
                </c:pt>
                <c:pt idx="15">
                  <c:v>0.23781090727997337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0.2494934291609331</c:v>
                </c:pt>
                <c:pt idx="20">
                  <c:v>0.3</c:v>
                </c:pt>
                <c:pt idx="21">
                  <c:v>0.26572441179550726</c:v>
                </c:pt>
                <c:pt idx="22">
                  <c:v>0.3</c:v>
                </c:pt>
                <c:pt idx="23">
                  <c:v>0.1807338677899745</c:v>
                </c:pt>
                <c:pt idx="24">
                  <c:v>0.3</c:v>
                </c:pt>
                <c:pt idx="25">
                  <c:v>0.22207771412721689</c:v>
                </c:pt>
                <c:pt idx="26">
                  <c:v>0.27815012690690816</c:v>
                </c:pt>
                <c:pt idx="27">
                  <c:v>0.3</c:v>
                </c:pt>
                <c:pt idx="28">
                  <c:v>0.09994479036307807</c:v>
                </c:pt>
                <c:pt idx="29">
                  <c:v>0.2385785165068359</c:v>
                </c:pt>
                <c:pt idx="30">
                  <c:v>0.10287338214135604</c:v>
                </c:pt>
                <c:pt idx="31">
                  <c:v>0.3</c:v>
                </c:pt>
                <c:pt idx="32">
                  <c:v>0.14914527905763963</c:v>
                </c:pt>
                <c:pt idx="33">
                  <c:v>0.23963990681607847</c:v>
                </c:pt>
                <c:pt idx="34">
                  <c:v>0.3</c:v>
                </c:pt>
                <c:pt idx="35">
                  <c:v>0.22842457040529507</c:v>
                </c:pt>
                <c:pt idx="36">
                  <c:v>0.3</c:v>
                </c:pt>
                <c:pt idx="37">
                  <c:v>0.29529802583696907</c:v>
                </c:pt>
                <c:pt idx="38">
                  <c:v>0.3</c:v>
                </c:pt>
                <c:pt idx="39">
                  <c:v>0.24490205235182352</c:v>
                </c:pt>
                <c:pt idx="40">
                  <c:v>0.2811536026191884</c:v>
                </c:pt>
                <c:pt idx="41">
                  <c:v>0.3</c:v>
                </c:pt>
                <c:pt idx="42">
                  <c:v>0.3</c:v>
                </c:pt>
                <c:pt idx="43">
                  <c:v>0.23315086077036157</c:v>
                </c:pt>
                <c:pt idx="44">
                  <c:v>0.18080160753147712</c:v>
                </c:pt>
                <c:pt idx="45">
                  <c:v>0.2514575326178787</c:v>
                </c:pt>
                <c:pt idx="46">
                  <c:v>0.15730263563352825</c:v>
                </c:pt>
                <c:pt idx="47">
                  <c:v>0.3</c:v>
                </c:pt>
                <c:pt idx="48">
                  <c:v>0.22593374808753172</c:v>
                </c:pt>
                <c:pt idx="49">
                  <c:v>0.3</c:v>
                </c:pt>
                <c:pt idx="50">
                  <c:v>0.3</c:v>
                </c:pt>
                <c:pt idx="51">
                  <c:v>0.3</c:v>
                </c:pt>
                <c:pt idx="52">
                  <c:v>0.19181886143898708</c:v>
                </c:pt>
                <c:pt idx="53">
                  <c:v>0.3</c:v>
                </c:pt>
                <c:pt idx="54">
                  <c:v>0.27977927775643324</c:v>
                </c:pt>
                <c:pt idx="55">
                  <c:v>0.19724874795128813</c:v>
                </c:pt>
                <c:pt idx="56">
                  <c:v>0.25830375252419907</c:v>
                </c:pt>
                <c:pt idx="57">
                  <c:v>0.1304690627550631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  <c:pt idx="61">
                  <c:v>0.16075791470824502</c:v>
                </c:pt>
                <c:pt idx="62">
                  <c:v>0.3</c:v>
                </c:pt>
                <c:pt idx="63">
                  <c:v>0.3</c:v>
                </c:pt>
                <c:pt idx="64">
                  <c:v>0.3</c:v>
                </c:pt>
                <c:pt idx="65">
                  <c:v>0.3</c:v>
                </c:pt>
                <c:pt idx="66">
                  <c:v>0.3</c:v>
                </c:pt>
                <c:pt idx="67">
                  <c:v>0.21621303080475504</c:v>
                </c:pt>
                <c:pt idx="68">
                  <c:v>0.2687382395130253</c:v>
                </c:pt>
                <c:pt idx="69">
                  <c:v>0.3</c:v>
                </c:pt>
              </c:numCache>
            </c:numRef>
          </c:yVal>
          <c:smooth val="0"/>
        </c:ser>
        <c:axId val="38782792"/>
        <c:axId val="13500809"/>
      </c:scatterChart>
      <c:valAx>
        <c:axId val="37761502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09199"/>
        <c:crosses val="autoZero"/>
        <c:crossBetween val="midCat"/>
        <c:dispUnits/>
      </c:valAx>
      <c:valAx>
        <c:axId val="4309199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資源量・漁獲量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761502"/>
        <c:crosses val="autoZero"/>
        <c:crossBetween val="midCat"/>
        <c:dispUnits/>
        <c:majorUnit val="500"/>
      </c:valAx>
      <c:valAx>
        <c:axId val="38782792"/>
        <c:scaling>
          <c:orientation val="minMax"/>
        </c:scaling>
        <c:axPos val="b"/>
        <c:delete val="1"/>
        <c:majorTickMark val="in"/>
        <c:minorTickMark val="none"/>
        <c:tickLblPos val="nextTo"/>
        <c:crossAx val="13500809"/>
        <c:crosses val="max"/>
        <c:crossBetween val="midCat"/>
        <c:dispUnits/>
      </c:valAx>
      <c:valAx>
        <c:axId val="13500809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漁獲係数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782792"/>
        <c:crosses val="max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6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12" footer="0.512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</cdr:x>
      <cdr:y>0.18175</cdr:y>
    </cdr:from>
    <cdr:to>
      <cdr:x>0.7785</cdr:x>
      <cdr:y>0.2395</cdr:y>
    </cdr:to>
    <cdr:sp>
      <cdr:nvSpPr>
        <cdr:cNvPr id="1" name="TextBox 4"/>
        <cdr:cNvSpPr txBox="1">
          <a:spLocks noChangeArrowheads="1"/>
        </cdr:cNvSpPr>
      </cdr:nvSpPr>
      <cdr:spPr>
        <a:xfrm>
          <a:off x="6324600" y="1038225"/>
          <a:ext cx="8667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600" b="0" i="0" u="none" baseline="0">
              <a:latin typeface="ＭＳ Ｐゴシック"/>
              <a:ea typeface="ＭＳ Ｐゴシック"/>
              <a:cs typeface="ＭＳ Ｐゴシック"/>
            </a:rPr>
            <a:t>Flimit</a:t>
          </a:r>
        </a:p>
      </cdr:txBody>
    </cdr:sp>
  </cdr:relSizeAnchor>
  <cdr:relSizeAnchor xmlns:cdr="http://schemas.openxmlformats.org/drawingml/2006/chartDrawing">
    <cdr:from>
      <cdr:x>0.6945</cdr:x>
      <cdr:y>0.39375</cdr:y>
    </cdr:from>
    <cdr:to>
      <cdr:x>0.81925</cdr:x>
      <cdr:y>0.4665</cdr:y>
    </cdr:to>
    <cdr:sp>
      <cdr:nvSpPr>
        <cdr:cNvPr id="2" name="TextBox 5"/>
        <cdr:cNvSpPr txBox="1">
          <a:spLocks noChangeArrowheads="1"/>
        </cdr:cNvSpPr>
      </cdr:nvSpPr>
      <cdr:spPr>
        <a:xfrm>
          <a:off x="6410325" y="2257425"/>
          <a:ext cx="11525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600" b="0" i="0" u="none" baseline="0">
              <a:latin typeface="ＭＳ Ｐゴシック"/>
              <a:ea typeface="ＭＳ Ｐゴシック"/>
              <a:cs typeface="ＭＳ Ｐゴシック"/>
            </a:rPr>
            <a:t>Ftarget</a:t>
          </a:r>
        </a:p>
      </cdr:txBody>
    </cdr:sp>
  </cdr:relSizeAnchor>
  <cdr:relSizeAnchor xmlns:cdr="http://schemas.openxmlformats.org/drawingml/2006/chartDrawing">
    <cdr:from>
      <cdr:x>0.5775</cdr:x>
      <cdr:y>0.71175</cdr:y>
    </cdr:from>
    <cdr:to>
      <cdr:x>0.70925</cdr:x>
      <cdr:y>0.81375</cdr:y>
    </cdr:to>
    <cdr:sp>
      <cdr:nvSpPr>
        <cdr:cNvPr id="3" name="TextBox 6"/>
        <cdr:cNvSpPr txBox="1">
          <a:spLocks noChangeArrowheads="1"/>
        </cdr:cNvSpPr>
      </cdr:nvSpPr>
      <cdr:spPr>
        <a:xfrm>
          <a:off x="5334000" y="4086225"/>
          <a:ext cx="1219200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600" b="0" i="0" u="none" baseline="0">
              <a:latin typeface="ＭＳ Ｐゴシック"/>
              <a:ea typeface="ＭＳ Ｐゴシック"/>
              <a:cs typeface="ＭＳ Ｐゴシック"/>
            </a:rPr>
            <a:t>Blimit</a:t>
          </a:r>
        </a:p>
      </cdr:txBody>
    </cdr:sp>
  </cdr:relSizeAnchor>
  <cdr:relSizeAnchor xmlns:cdr="http://schemas.openxmlformats.org/drawingml/2006/chartDrawing">
    <cdr:from>
      <cdr:x>0.2535</cdr:x>
      <cdr:y>0.48525</cdr:y>
    </cdr:from>
    <cdr:to>
      <cdr:x>0.34625</cdr:x>
      <cdr:y>0.58225</cdr:y>
    </cdr:to>
    <cdr:sp>
      <cdr:nvSpPr>
        <cdr:cNvPr id="4" name="TextBox 7"/>
        <cdr:cNvSpPr txBox="1">
          <a:spLocks noChangeArrowheads="1"/>
        </cdr:cNvSpPr>
      </cdr:nvSpPr>
      <cdr:spPr>
        <a:xfrm>
          <a:off x="2333625" y="2781300"/>
          <a:ext cx="8572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600" b="0" i="0" u="none" baseline="0">
              <a:latin typeface="ＭＳ Ｐゴシック"/>
              <a:ea typeface="ＭＳ Ｐゴシック"/>
              <a:cs typeface="ＭＳ Ｐゴシック"/>
            </a:rPr>
            <a:t>Bban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5</xdr:row>
      <xdr:rowOff>28575</xdr:rowOff>
    </xdr:from>
    <xdr:to>
      <xdr:col>17</xdr:col>
      <xdr:colOff>466725</xdr:colOff>
      <xdr:row>6</xdr:row>
      <xdr:rowOff>66675</xdr:rowOff>
    </xdr:to>
    <xdr:sp macro="[0]!TAC100">
      <xdr:nvSpPr>
        <xdr:cNvPr id="1" name="Rectangle 3"/>
        <xdr:cNvSpPr>
          <a:spLocks/>
        </xdr:cNvSpPr>
      </xdr:nvSpPr>
      <xdr:spPr>
        <a:xfrm>
          <a:off x="7181850" y="885825"/>
          <a:ext cx="942975" cy="2095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リスク評価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\My%20Documents\hiroyuki\kako\m2000\&#29872;&#22659;&#29983;&#24907;\&#29872;&#22659;&#22259;&#208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&#12456;&#12478;&#12471;&#12459;\kek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&#12456;&#12478;&#12471;&#12459;\deer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\My%20Documents\HomePage\2004\&#20849;&#31435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-1"/>
      <sheetName val="d1-1"/>
      <sheetName val="f2-5"/>
      <sheetName val="f2-6"/>
      <sheetName val="d2-5"/>
      <sheetName val="f3-2"/>
      <sheetName val="d3-2"/>
      <sheetName val="d4-1"/>
      <sheetName val="d4ｰ2"/>
      <sheetName val="f4-2"/>
      <sheetName val="ｄ4-4"/>
      <sheetName val="f4-4"/>
      <sheetName val="f5-1"/>
      <sheetName val="d5-1"/>
      <sheetName val="f5-2"/>
      <sheetName val="d5-2"/>
      <sheetName val="f5-3"/>
      <sheetName val="d5-3"/>
      <sheetName val="f6-6"/>
      <sheetName val="d6-6"/>
      <sheetName val="d7-2"/>
      <sheetName val="ｆ11-1"/>
      <sheetName val="d11-1"/>
      <sheetName val="f11ｰ2"/>
      <sheetName val="d11-2"/>
      <sheetName val="d12-1"/>
      <sheetName val="f12-2"/>
      <sheetName val="d12-2"/>
      <sheetName val="f14-1"/>
      <sheetName val="d14-1"/>
      <sheetName val="f14-2"/>
      <sheetName val="d14-2"/>
      <sheetName val="d14-4"/>
      <sheetName val="d14-6"/>
    </sheetNames>
    <sheetDataSet>
      <sheetData sheetId="13">
        <row r="3">
          <cell r="A3">
            <v>1870</v>
          </cell>
        </row>
        <row r="4">
          <cell r="A4">
            <v>1871</v>
          </cell>
        </row>
        <row r="5">
          <cell r="A5">
            <v>1872</v>
          </cell>
        </row>
        <row r="6">
          <cell r="A6">
            <v>1873</v>
          </cell>
        </row>
        <row r="7">
          <cell r="A7">
            <v>1874</v>
          </cell>
          <cell r="B7">
            <v>110002</v>
          </cell>
        </row>
        <row r="8">
          <cell r="A8">
            <v>1875</v>
          </cell>
          <cell r="B8">
            <v>116996</v>
          </cell>
        </row>
        <row r="9">
          <cell r="A9">
            <v>1876</v>
          </cell>
          <cell r="B9">
            <v>129166</v>
          </cell>
        </row>
        <row r="10">
          <cell r="A10">
            <v>1877</v>
          </cell>
          <cell r="B10">
            <v>87864</v>
          </cell>
        </row>
        <row r="11">
          <cell r="A11">
            <v>1878</v>
          </cell>
          <cell r="B11">
            <v>60938</v>
          </cell>
        </row>
        <row r="12">
          <cell r="A12">
            <v>1879</v>
          </cell>
          <cell r="B12">
            <v>69496</v>
          </cell>
        </row>
        <row r="13">
          <cell r="A13">
            <v>1880</v>
          </cell>
          <cell r="B13">
            <v>31711</v>
          </cell>
        </row>
        <row r="14">
          <cell r="A14">
            <v>1881</v>
          </cell>
          <cell r="B14">
            <v>27841</v>
          </cell>
        </row>
        <row r="15">
          <cell r="A15">
            <v>1882</v>
          </cell>
          <cell r="B15">
            <v>25012</v>
          </cell>
        </row>
        <row r="16">
          <cell r="A16">
            <v>1883</v>
          </cell>
          <cell r="B16">
            <v>15429</v>
          </cell>
        </row>
        <row r="17">
          <cell r="A17">
            <v>1884</v>
          </cell>
        </row>
        <row r="18">
          <cell r="A18">
            <v>1885</v>
          </cell>
        </row>
        <row r="19">
          <cell r="A19">
            <v>1886</v>
          </cell>
        </row>
        <row r="20">
          <cell r="A20">
            <v>1887</v>
          </cell>
        </row>
        <row r="21">
          <cell r="A21">
            <v>1888</v>
          </cell>
        </row>
        <row r="22">
          <cell r="A22">
            <v>1889</v>
          </cell>
        </row>
        <row r="23">
          <cell r="A23">
            <v>1890</v>
          </cell>
        </row>
        <row r="24">
          <cell r="A24">
            <v>1891</v>
          </cell>
          <cell r="B24" t="str">
            <v>←</v>
          </cell>
        </row>
        <row r="25">
          <cell r="A25">
            <v>1892</v>
          </cell>
        </row>
        <row r="26">
          <cell r="A26">
            <v>1893</v>
          </cell>
        </row>
        <row r="27">
          <cell r="A27">
            <v>1894</v>
          </cell>
        </row>
        <row r="28">
          <cell r="A28">
            <v>1895</v>
          </cell>
        </row>
        <row r="29">
          <cell r="A29">
            <v>1896</v>
          </cell>
        </row>
        <row r="30">
          <cell r="A30">
            <v>1897</v>
          </cell>
        </row>
        <row r="31">
          <cell r="A31">
            <v>1898</v>
          </cell>
        </row>
        <row r="32">
          <cell r="A32">
            <v>1899</v>
          </cell>
        </row>
        <row r="33">
          <cell r="A33">
            <v>1900</v>
          </cell>
        </row>
        <row r="34">
          <cell r="A34">
            <v>1901</v>
          </cell>
        </row>
        <row r="35">
          <cell r="A35">
            <v>1902</v>
          </cell>
          <cell r="B35" t="str">
            <v>←</v>
          </cell>
        </row>
        <row r="36">
          <cell r="A36">
            <v>1903</v>
          </cell>
        </row>
        <row r="37">
          <cell r="A37">
            <v>1904</v>
          </cell>
        </row>
        <row r="38">
          <cell r="A38">
            <v>1905</v>
          </cell>
        </row>
        <row r="39">
          <cell r="A39">
            <v>1906</v>
          </cell>
          <cell r="B39">
            <v>383</v>
          </cell>
        </row>
        <row r="40">
          <cell r="A40">
            <v>1907</v>
          </cell>
          <cell r="B40">
            <v>255</v>
          </cell>
        </row>
        <row r="41">
          <cell r="A41">
            <v>1908</v>
          </cell>
          <cell r="B41">
            <v>179</v>
          </cell>
        </row>
        <row r="42">
          <cell r="A42">
            <v>1909</v>
          </cell>
          <cell r="B42">
            <v>489</v>
          </cell>
        </row>
        <row r="43">
          <cell r="A43">
            <v>1910</v>
          </cell>
          <cell r="B43">
            <v>258</v>
          </cell>
        </row>
        <row r="44">
          <cell r="A44">
            <v>1911</v>
          </cell>
          <cell r="B44">
            <v>183</v>
          </cell>
        </row>
        <row r="45">
          <cell r="A45">
            <v>1912</v>
          </cell>
          <cell r="B45">
            <v>62</v>
          </cell>
        </row>
        <row r="46">
          <cell r="A46">
            <v>1913</v>
          </cell>
          <cell r="B46">
            <v>54</v>
          </cell>
        </row>
        <row r="47">
          <cell r="A47">
            <v>1914</v>
          </cell>
          <cell r="B47">
            <v>16</v>
          </cell>
        </row>
        <row r="48">
          <cell r="A48">
            <v>1915</v>
          </cell>
          <cell r="B48">
            <v>34</v>
          </cell>
        </row>
        <row r="49">
          <cell r="A49">
            <v>1916</v>
          </cell>
          <cell r="B49">
            <v>107</v>
          </cell>
        </row>
        <row r="50">
          <cell r="A50">
            <v>1917</v>
          </cell>
          <cell r="B50">
            <v>57</v>
          </cell>
        </row>
        <row r="51">
          <cell r="A51">
            <v>1918</v>
          </cell>
          <cell r="B51">
            <v>48</v>
          </cell>
        </row>
        <row r="52">
          <cell r="A52">
            <v>1919</v>
          </cell>
          <cell r="B52">
            <v>42</v>
          </cell>
        </row>
        <row r="53">
          <cell r="A53">
            <v>1920</v>
          </cell>
          <cell r="B53">
            <v>16</v>
          </cell>
        </row>
        <row r="54">
          <cell r="A54">
            <v>1921</v>
          </cell>
          <cell r="B54" t="str">
            <v>←</v>
          </cell>
        </row>
        <row r="55">
          <cell r="A55">
            <v>1922</v>
          </cell>
        </row>
        <row r="56">
          <cell r="A56">
            <v>1923</v>
          </cell>
        </row>
        <row r="57">
          <cell r="A57">
            <v>1924</v>
          </cell>
        </row>
        <row r="58">
          <cell r="A58">
            <v>1925</v>
          </cell>
        </row>
        <row r="59">
          <cell r="A59">
            <v>1926</v>
          </cell>
        </row>
        <row r="60">
          <cell r="A60">
            <v>1927</v>
          </cell>
        </row>
        <row r="61">
          <cell r="A61">
            <v>1928</v>
          </cell>
        </row>
        <row r="62">
          <cell r="A62">
            <v>1929</v>
          </cell>
        </row>
        <row r="63">
          <cell r="A63">
            <v>1930</v>
          </cell>
        </row>
        <row r="64">
          <cell r="A64">
            <v>1931</v>
          </cell>
        </row>
        <row r="65">
          <cell r="A65">
            <v>1932</v>
          </cell>
        </row>
        <row r="66">
          <cell r="A66">
            <v>1933</v>
          </cell>
        </row>
        <row r="67">
          <cell r="A67">
            <v>1934</v>
          </cell>
        </row>
        <row r="68">
          <cell r="A68">
            <v>1935</v>
          </cell>
        </row>
        <row r="69">
          <cell r="A69">
            <v>1936</v>
          </cell>
        </row>
        <row r="70">
          <cell r="A70">
            <v>1937</v>
          </cell>
        </row>
        <row r="71">
          <cell r="A71">
            <v>1938</v>
          </cell>
        </row>
        <row r="72">
          <cell r="A72">
            <v>1939</v>
          </cell>
        </row>
        <row r="73">
          <cell r="A73">
            <v>1940</v>
          </cell>
        </row>
        <row r="74">
          <cell r="A74">
            <v>1941</v>
          </cell>
        </row>
        <row r="75">
          <cell r="A75">
            <v>1942</v>
          </cell>
        </row>
        <row r="76">
          <cell r="A76">
            <v>1943</v>
          </cell>
        </row>
        <row r="77">
          <cell r="A77">
            <v>1944</v>
          </cell>
        </row>
        <row r="78">
          <cell r="A78">
            <v>1945</v>
          </cell>
        </row>
        <row r="79">
          <cell r="A79">
            <v>1946</v>
          </cell>
        </row>
        <row r="80">
          <cell r="A80">
            <v>1947</v>
          </cell>
        </row>
        <row r="81">
          <cell r="A81">
            <v>1948</v>
          </cell>
        </row>
        <row r="82">
          <cell r="A82">
            <v>1949</v>
          </cell>
        </row>
        <row r="83">
          <cell r="A83">
            <v>1950</v>
          </cell>
        </row>
        <row r="84">
          <cell r="A84">
            <v>1951</v>
          </cell>
        </row>
        <row r="85">
          <cell r="A85">
            <v>1952</v>
          </cell>
        </row>
        <row r="86">
          <cell r="A86">
            <v>1953</v>
          </cell>
        </row>
        <row r="87">
          <cell r="A87">
            <v>1954</v>
          </cell>
        </row>
        <row r="88">
          <cell r="A88">
            <v>1955</v>
          </cell>
        </row>
        <row r="89">
          <cell r="A89">
            <v>1956</v>
          </cell>
          <cell r="B89">
            <v>22</v>
          </cell>
        </row>
        <row r="90">
          <cell r="A90">
            <v>1957</v>
          </cell>
          <cell r="B90">
            <v>45</v>
          </cell>
        </row>
        <row r="91">
          <cell r="A91">
            <v>1958</v>
          </cell>
          <cell r="B91">
            <v>420</v>
          </cell>
        </row>
        <row r="92">
          <cell r="A92">
            <v>1959</v>
          </cell>
          <cell r="B92">
            <v>561</v>
          </cell>
        </row>
        <row r="93">
          <cell r="A93">
            <v>1960</v>
          </cell>
          <cell r="B93">
            <v>663</v>
          </cell>
        </row>
        <row r="94">
          <cell r="A94">
            <v>1961</v>
          </cell>
          <cell r="B94">
            <v>763</v>
          </cell>
        </row>
        <row r="95">
          <cell r="A95">
            <v>1962</v>
          </cell>
          <cell r="B95">
            <v>1503</v>
          </cell>
        </row>
        <row r="96">
          <cell r="A96">
            <v>1963</v>
          </cell>
          <cell r="B96">
            <v>1829</v>
          </cell>
        </row>
        <row r="97">
          <cell r="A97">
            <v>1964</v>
          </cell>
          <cell r="B97">
            <v>2248</v>
          </cell>
        </row>
        <row r="98">
          <cell r="A98">
            <v>1965</v>
          </cell>
          <cell r="B98">
            <v>3159</v>
          </cell>
        </row>
        <row r="99">
          <cell r="A99">
            <v>1966</v>
          </cell>
          <cell r="B99">
            <v>3234</v>
          </cell>
        </row>
        <row r="100">
          <cell r="A100">
            <v>1967</v>
          </cell>
          <cell r="B100">
            <v>2346</v>
          </cell>
        </row>
        <row r="101">
          <cell r="A101">
            <v>1968</v>
          </cell>
          <cell r="B101">
            <v>2632</v>
          </cell>
        </row>
        <row r="102">
          <cell r="A102">
            <v>1969</v>
          </cell>
          <cell r="B102">
            <v>2268</v>
          </cell>
        </row>
        <row r="103">
          <cell r="A103">
            <v>1970</v>
          </cell>
          <cell r="B103">
            <v>2908</v>
          </cell>
        </row>
        <row r="104">
          <cell r="A104">
            <v>1971</v>
          </cell>
          <cell r="B104">
            <v>2305</v>
          </cell>
        </row>
        <row r="105">
          <cell r="A105">
            <v>1972</v>
          </cell>
          <cell r="B105">
            <v>1813</v>
          </cell>
        </row>
        <row r="106">
          <cell r="A106">
            <v>1973</v>
          </cell>
          <cell r="B106">
            <v>3676</v>
          </cell>
        </row>
        <row r="107">
          <cell r="A107">
            <v>1974</v>
          </cell>
          <cell r="B107">
            <v>1306</v>
          </cell>
        </row>
        <row r="108">
          <cell r="A108">
            <v>1975</v>
          </cell>
          <cell r="B108">
            <v>1394</v>
          </cell>
        </row>
        <row r="109">
          <cell r="A109">
            <v>1976</v>
          </cell>
          <cell r="B109">
            <v>1588</v>
          </cell>
        </row>
        <row r="110">
          <cell r="A110">
            <v>1977</v>
          </cell>
          <cell r="B110">
            <v>2816</v>
          </cell>
        </row>
        <row r="111">
          <cell r="A111">
            <v>1978</v>
          </cell>
          <cell r="B111">
            <v>2571</v>
          </cell>
        </row>
        <row r="112">
          <cell r="A112">
            <v>1979</v>
          </cell>
          <cell r="B112">
            <v>3265</v>
          </cell>
        </row>
        <row r="113">
          <cell r="A113">
            <v>1980</v>
          </cell>
          <cell r="B113">
            <v>2867</v>
          </cell>
        </row>
        <row r="114">
          <cell r="A114">
            <v>1981</v>
          </cell>
          <cell r="B114">
            <v>3469</v>
          </cell>
        </row>
        <row r="115">
          <cell r="A115">
            <v>1982</v>
          </cell>
          <cell r="B115">
            <v>3757</v>
          </cell>
        </row>
        <row r="116">
          <cell r="A116">
            <v>1983</v>
          </cell>
          <cell r="B116">
            <v>4648</v>
          </cell>
        </row>
        <row r="117">
          <cell r="A117">
            <v>1984</v>
          </cell>
          <cell r="B117">
            <v>6010</v>
          </cell>
        </row>
        <row r="118">
          <cell r="A118">
            <v>1985</v>
          </cell>
          <cell r="B118">
            <v>5967</v>
          </cell>
        </row>
        <row r="119">
          <cell r="A119">
            <v>1986</v>
          </cell>
          <cell r="B119">
            <v>6811</v>
          </cell>
        </row>
        <row r="120">
          <cell r="A120">
            <v>1987</v>
          </cell>
          <cell r="B120">
            <v>8659</v>
          </cell>
        </row>
        <row r="121">
          <cell r="A121">
            <v>1988</v>
          </cell>
          <cell r="B121">
            <v>7965</v>
          </cell>
        </row>
        <row r="122">
          <cell r="A122">
            <v>1989</v>
          </cell>
          <cell r="B122">
            <v>12605</v>
          </cell>
        </row>
        <row r="123">
          <cell r="A123">
            <v>1990</v>
          </cell>
          <cell r="B123">
            <v>13777</v>
          </cell>
        </row>
        <row r="124">
          <cell r="A124">
            <v>1991</v>
          </cell>
          <cell r="B124">
            <v>16134</v>
          </cell>
        </row>
        <row r="125">
          <cell r="A125">
            <v>1992</v>
          </cell>
          <cell r="B125">
            <v>18117</v>
          </cell>
        </row>
        <row r="126">
          <cell r="A126">
            <v>1993</v>
          </cell>
          <cell r="B126">
            <v>21069</v>
          </cell>
        </row>
        <row r="127">
          <cell r="A127">
            <v>1994</v>
          </cell>
          <cell r="B127">
            <v>26843</v>
          </cell>
        </row>
      </sheetData>
      <sheetData sheetId="33">
        <row r="1">
          <cell r="B1">
            <v>1946</v>
          </cell>
          <cell r="C1">
            <v>1947</v>
          </cell>
          <cell r="D1">
            <v>1948</v>
          </cell>
          <cell r="E1">
            <v>1949</v>
          </cell>
          <cell r="F1">
            <v>1950</v>
          </cell>
          <cell r="G1">
            <v>1951</v>
          </cell>
          <cell r="H1">
            <v>1952</v>
          </cell>
          <cell r="I1">
            <v>1953</v>
          </cell>
          <cell r="J1">
            <v>1954</v>
          </cell>
          <cell r="K1">
            <v>1955</v>
          </cell>
          <cell r="L1">
            <v>1956</v>
          </cell>
          <cell r="M1">
            <v>1957</v>
          </cell>
          <cell r="N1">
            <v>1958</v>
          </cell>
          <cell r="O1">
            <v>1959</v>
          </cell>
          <cell r="P1">
            <v>1960</v>
          </cell>
          <cell r="Q1">
            <v>1961</v>
          </cell>
          <cell r="R1">
            <v>1962</v>
          </cell>
          <cell r="S1">
            <v>1963</v>
          </cell>
          <cell r="T1">
            <v>1964</v>
          </cell>
          <cell r="U1">
            <v>1965</v>
          </cell>
          <cell r="V1">
            <v>1966</v>
          </cell>
          <cell r="W1">
            <v>1967</v>
          </cell>
          <cell r="X1">
            <v>1968</v>
          </cell>
          <cell r="Y1">
            <v>1969</v>
          </cell>
          <cell r="Z1">
            <v>1970</v>
          </cell>
          <cell r="AA1">
            <v>1971</v>
          </cell>
          <cell r="AB1">
            <v>1972</v>
          </cell>
          <cell r="AC1">
            <v>1973</v>
          </cell>
          <cell r="AD1">
            <v>1974</v>
          </cell>
          <cell r="AE1">
            <v>1975</v>
          </cell>
          <cell r="AF1">
            <v>1976</v>
          </cell>
          <cell r="AG1">
            <v>1977</v>
          </cell>
          <cell r="AH1">
            <v>1978</v>
          </cell>
          <cell r="AI1">
            <v>1979</v>
          </cell>
          <cell r="AJ1">
            <v>1980</v>
          </cell>
          <cell r="AK1">
            <v>1981</v>
          </cell>
          <cell r="AL1">
            <v>1982</v>
          </cell>
          <cell r="AM1">
            <v>1983</v>
          </cell>
          <cell r="AN1">
            <v>1984</v>
          </cell>
          <cell r="AO1">
            <v>1985</v>
          </cell>
          <cell r="AP1">
            <v>1986</v>
          </cell>
          <cell r="AQ1">
            <v>1987</v>
          </cell>
          <cell r="AR1">
            <v>1988</v>
          </cell>
          <cell r="AS1">
            <v>1989</v>
          </cell>
          <cell r="AT1">
            <v>1990</v>
          </cell>
          <cell r="AU1">
            <v>1991</v>
          </cell>
          <cell r="AV1">
            <v>1992</v>
          </cell>
          <cell r="AW1">
            <v>1993</v>
          </cell>
          <cell r="AX1">
            <v>1994</v>
          </cell>
          <cell r="AY1">
            <v>1995</v>
          </cell>
        </row>
        <row r="2">
          <cell r="B2">
            <v>19292</v>
          </cell>
          <cell r="C2">
            <v>8713</v>
          </cell>
          <cell r="D2">
            <v>7307</v>
          </cell>
          <cell r="E2">
            <v>5006</v>
          </cell>
          <cell r="F2">
            <v>4227</v>
          </cell>
          <cell r="G2">
            <v>6780</v>
          </cell>
          <cell r="H2">
            <v>7929</v>
          </cell>
          <cell r="I2">
            <v>9493</v>
          </cell>
          <cell r="J2">
            <v>9826</v>
          </cell>
          <cell r="K2">
            <v>11867</v>
          </cell>
          <cell r="L2">
            <v>11765</v>
          </cell>
          <cell r="M2">
            <v>10159</v>
          </cell>
          <cell r="N2">
            <v>9875</v>
          </cell>
          <cell r="O2">
            <v>9959</v>
          </cell>
          <cell r="P2">
            <v>10164</v>
          </cell>
          <cell r="Q2">
            <v>8224</v>
          </cell>
          <cell r="R2">
            <v>7752</v>
          </cell>
          <cell r="S2">
            <v>7833</v>
          </cell>
          <cell r="T2">
            <v>7385</v>
          </cell>
          <cell r="U2">
            <v>7553</v>
          </cell>
          <cell r="V2">
            <v>7970</v>
          </cell>
          <cell r="W2">
            <v>8007</v>
          </cell>
          <cell r="X2">
            <v>7277</v>
          </cell>
          <cell r="Y2">
            <v>7891</v>
          </cell>
          <cell r="Z2">
            <v>8115</v>
          </cell>
          <cell r="AA2">
            <v>5968</v>
          </cell>
          <cell r="AB2">
            <v>5875</v>
          </cell>
          <cell r="AC2">
            <v>6494</v>
          </cell>
          <cell r="AD2">
            <v>7529</v>
          </cell>
          <cell r="AE2">
            <v>7990</v>
          </cell>
          <cell r="AF2">
            <v>9241</v>
          </cell>
          <cell r="AG2">
            <v>8804</v>
          </cell>
          <cell r="AH2">
            <v>10207</v>
          </cell>
          <cell r="AI2">
            <v>9354</v>
          </cell>
          <cell r="AJ2">
            <v>9454</v>
          </cell>
          <cell r="AK2">
            <v>9343</v>
          </cell>
          <cell r="AL2">
            <v>9637</v>
          </cell>
          <cell r="AM2">
            <v>9556</v>
          </cell>
          <cell r="AN2">
            <v>9428</v>
          </cell>
          <cell r="AO2">
            <v>9703</v>
          </cell>
          <cell r="AP2">
            <v>9669</v>
          </cell>
          <cell r="AQ2">
            <v>9894</v>
          </cell>
          <cell r="AR2">
            <v>10398</v>
          </cell>
          <cell r="AS2">
            <v>10312</v>
          </cell>
          <cell r="AT2">
            <v>10432</v>
          </cell>
          <cell r="AU2">
            <v>11116</v>
          </cell>
          <cell r="AV2">
            <v>11463</v>
          </cell>
          <cell r="AW2">
            <v>12155</v>
          </cell>
          <cell r="AX2">
            <v>13009</v>
          </cell>
          <cell r="AY2">
            <v>13363</v>
          </cell>
        </row>
        <row r="3">
          <cell r="B3">
            <v>147997</v>
          </cell>
          <cell r="C3">
            <v>145364</v>
          </cell>
          <cell r="D3">
            <v>120386</v>
          </cell>
          <cell r="E3">
            <v>100362</v>
          </cell>
          <cell r="F3">
            <v>77900</v>
          </cell>
          <cell r="G3">
            <v>94750</v>
          </cell>
          <cell r="H3">
            <v>119341</v>
          </cell>
          <cell r="I3">
            <v>125755</v>
          </cell>
          <cell r="J3">
            <v>139161</v>
          </cell>
          <cell r="K3">
            <v>146885</v>
          </cell>
          <cell r="L3">
            <v>149714</v>
          </cell>
          <cell r="M3">
            <v>155517</v>
          </cell>
          <cell r="N3">
            <v>151708</v>
          </cell>
          <cell r="O3">
            <v>164012</v>
          </cell>
          <cell r="P3">
            <v>179986</v>
          </cell>
          <cell r="Q3">
            <v>193333</v>
          </cell>
          <cell r="R3">
            <v>211013</v>
          </cell>
          <cell r="S3">
            <v>283638</v>
          </cell>
          <cell r="T3">
            <v>289429</v>
          </cell>
          <cell r="U3">
            <v>311148</v>
          </cell>
          <cell r="V3">
            <v>340532</v>
          </cell>
          <cell r="W3">
            <v>375458</v>
          </cell>
          <cell r="X3">
            <v>414853</v>
          </cell>
          <cell r="Y3">
            <v>455287</v>
          </cell>
          <cell r="Z3">
            <v>497597</v>
          </cell>
          <cell r="AA3">
            <v>440429</v>
          </cell>
          <cell r="AB3">
            <v>439013</v>
          </cell>
          <cell r="AC3">
            <v>457349</v>
          </cell>
          <cell r="AD3">
            <v>487927</v>
          </cell>
          <cell r="AE3">
            <v>493734</v>
          </cell>
          <cell r="AF3">
            <v>505375</v>
          </cell>
          <cell r="AG3">
            <v>455150</v>
          </cell>
          <cell r="AH3">
            <v>485399</v>
          </cell>
          <cell r="AI3">
            <v>431964</v>
          </cell>
          <cell r="AJ3">
            <v>408620</v>
          </cell>
          <cell r="AK3">
            <v>384166</v>
          </cell>
          <cell r="AL3">
            <v>353094</v>
          </cell>
          <cell r="AM3">
            <v>325149</v>
          </cell>
          <cell r="AN3">
            <v>305760</v>
          </cell>
          <cell r="AO3">
            <v>289758</v>
          </cell>
          <cell r="AP3">
            <v>272492</v>
          </cell>
          <cell r="AQ3">
            <v>262100</v>
          </cell>
          <cell r="AR3">
            <v>253261</v>
          </cell>
          <cell r="AS3">
            <v>243629</v>
          </cell>
          <cell r="AT3">
            <v>237602</v>
          </cell>
          <cell r="AU3">
            <v>232271</v>
          </cell>
          <cell r="AV3">
            <v>224563</v>
          </cell>
          <cell r="AW3">
            <v>216427</v>
          </cell>
          <cell r="AX3">
            <v>211484</v>
          </cell>
          <cell r="AY3">
            <v>201891</v>
          </cell>
        </row>
        <row r="4">
          <cell r="F4">
            <v>8429</v>
          </cell>
          <cell r="G4">
            <v>17543</v>
          </cell>
          <cell r="H4">
            <v>20575</v>
          </cell>
          <cell r="I4">
            <v>27489</v>
          </cell>
          <cell r="J4">
            <v>34761</v>
          </cell>
          <cell r="K4">
            <v>29946</v>
          </cell>
          <cell r="L4">
            <v>27650</v>
          </cell>
          <cell r="M4">
            <v>29674</v>
          </cell>
          <cell r="N4">
            <v>15117</v>
          </cell>
          <cell r="O4">
            <v>13943</v>
          </cell>
          <cell r="P4">
            <v>18064</v>
          </cell>
          <cell r="Q4">
            <v>25104</v>
          </cell>
          <cell r="R4">
            <v>25010</v>
          </cell>
          <cell r="S4">
            <v>23006</v>
          </cell>
          <cell r="T4">
            <v>22385</v>
          </cell>
          <cell r="U4">
            <v>23748</v>
          </cell>
          <cell r="V4">
            <v>24627</v>
          </cell>
          <cell r="W4">
            <v>25582</v>
          </cell>
          <cell r="X4">
            <v>26690</v>
          </cell>
          <cell r="Y4">
            <v>27950</v>
          </cell>
          <cell r="Z4">
            <v>26553</v>
          </cell>
          <cell r="AA4">
            <v>21218</v>
          </cell>
          <cell r="AB4">
            <v>17396</v>
          </cell>
          <cell r="AC4">
            <v>16128</v>
          </cell>
          <cell r="AD4">
            <v>16787</v>
          </cell>
          <cell r="AE4">
            <v>16030</v>
          </cell>
          <cell r="AF4">
            <v>16014</v>
          </cell>
          <cell r="AG4">
            <v>13083</v>
          </cell>
          <cell r="AH4">
            <v>15055</v>
          </cell>
          <cell r="AI4">
            <v>15073</v>
          </cell>
          <cell r="AJ4">
            <v>13803</v>
          </cell>
          <cell r="AK4">
            <v>13209</v>
          </cell>
          <cell r="AL4">
            <v>12397</v>
          </cell>
          <cell r="AM4">
            <v>10538</v>
          </cell>
          <cell r="AN4">
            <v>9998</v>
          </cell>
          <cell r="AO4">
            <v>9402</v>
          </cell>
          <cell r="AP4">
            <v>8861</v>
          </cell>
          <cell r="AQ4">
            <v>8447</v>
          </cell>
          <cell r="AR4">
            <v>8642</v>
          </cell>
          <cell r="AS4">
            <v>8310</v>
          </cell>
          <cell r="AT4">
            <v>8357</v>
          </cell>
          <cell r="AU4">
            <v>8931</v>
          </cell>
          <cell r="AV4">
            <v>8859</v>
          </cell>
          <cell r="AW4">
            <v>8544</v>
          </cell>
          <cell r="AX4">
            <v>9436</v>
          </cell>
          <cell r="AY4">
            <v>9261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.1"/>
      <sheetName val="catch"/>
      <sheetName val="fig.2"/>
      <sheetName val="被害"/>
      <sheetName val="fig.3"/>
      <sheetName val="生活環"/>
      <sheetName val="kekka"/>
      <sheetName val="fig.4"/>
      <sheetName val="fig.5"/>
      <sheetName val="fig.6"/>
      <sheetName val="fig.7"/>
      <sheetName val="fig.8"/>
    </sheetNames>
    <sheetDataSet>
      <sheetData sheetId="1">
        <row r="3">
          <cell r="A3">
            <v>1870</v>
          </cell>
        </row>
        <row r="4">
          <cell r="A4">
            <v>1871</v>
          </cell>
        </row>
        <row r="5">
          <cell r="A5">
            <v>1872</v>
          </cell>
        </row>
        <row r="6">
          <cell r="A6">
            <v>1873</v>
          </cell>
        </row>
        <row r="7">
          <cell r="A7">
            <v>1874</v>
          </cell>
          <cell r="B7">
            <v>110002</v>
          </cell>
        </row>
        <row r="8">
          <cell r="A8">
            <v>1875</v>
          </cell>
          <cell r="B8">
            <v>116996</v>
          </cell>
        </row>
        <row r="9">
          <cell r="A9">
            <v>1876</v>
          </cell>
          <cell r="B9">
            <v>129166</v>
          </cell>
        </row>
        <row r="10">
          <cell r="A10">
            <v>1877</v>
          </cell>
          <cell r="B10">
            <v>87864</v>
          </cell>
        </row>
        <row r="11">
          <cell r="A11">
            <v>1878</v>
          </cell>
          <cell r="B11">
            <v>60938</v>
          </cell>
        </row>
        <row r="12">
          <cell r="A12">
            <v>1879</v>
          </cell>
          <cell r="B12">
            <v>69496</v>
          </cell>
        </row>
        <row r="13">
          <cell r="A13">
            <v>1880</v>
          </cell>
          <cell r="B13">
            <v>31711</v>
          </cell>
        </row>
        <row r="14">
          <cell r="A14">
            <v>1881</v>
          </cell>
          <cell r="B14">
            <v>27841</v>
          </cell>
        </row>
        <row r="15">
          <cell r="A15">
            <v>1882</v>
          </cell>
          <cell r="B15">
            <v>25012</v>
          </cell>
        </row>
        <row r="16">
          <cell r="A16">
            <v>1883</v>
          </cell>
          <cell r="B16">
            <v>15429</v>
          </cell>
        </row>
        <row r="17">
          <cell r="A17">
            <v>1884</v>
          </cell>
        </row>
        <row r="18">
          <cell r="A18">
            <v>1885</v>
          </cell>
        </row>
        <row r="19">
          <cell r="A19">
            <v>1886</v>
          </cell>
        </row>
        <row r="20">
          <cell r="A20">
            <v>1887</v>
          </cell>
        </row>
        <row r="21">
          <cell r="A21">
            <v>1888</v>
          </cell>
        </row>
        <row r="22">
          <cell r="A22">
            <v>1889</v>
          </cell>
        </row>
        <row r="23">
          <cell r="A23">
            <v>1890</v>
          </cell>
        </row>
        <row r="24">
          <cell r="A24">
            <v>1891</v>
          </cell>
          <cell r="B24" t="str">
            <v>←</v>
          </cell>
        </row>
        <row r="25">
          <cell r="A25">
            <v>1892</v>
          </cell>
        </row>
        <row r="26">
          <cell r="A26">
            <v>1893</v>
          </cell>
        </row>
        <row r="27">
          <cell r="A27">
            <v>1894</v>
          </cell>
        </row>
        <row r="28">
          <cell r="A28">
            <v>1895</v>
          </cell>
        </row>
        <row r="29">
          <cell r="A29">
            <v>1896</v>
          </cell>
        </row>
        <row r="30">
          <cell r="A30">
            <v>1897</v>
          </cell>
        </row>
        <row r="31">
          <cell r="A31">
            <v>1898</v>
          </cell>
        </row>
        <row r="32">
          <cell r="A32">
            <v>1899</v>
          </cell>
        </row>
        <row r="33">
          <cell r="A33">
            <v>1900</v>
          </cell>
        </row>
        <row r="34">
          <cell r="A34">
            <v>1901</v>
          </cell>
        </row>
        <row r="35">
          <cell r="A35">
            <v>1902</v>
          </cell>
          <cell r="B35" t="str">
            <v>←</v>
          </cell>
        </row>
        <row r="36">
          <cell r="A36">
            <v>1903</v>
          </cell>
        </row>
        <row r="37">
          <cell r="A37">
            <v>1904</v>
          </cell>
        </row>
        <row r="38">
          <cell r="A38">
            <v>1905</v>
          </cell>
        </row>
        <row r="39">
          <cell r="A39">
            <v>1906</v>
          </cell>
          <cell r="B39">
            <v>383</v>
          </cell>
        </row>
        <row r="40">
          <cell r="A40">
            <v>1907</v>
          </cell>
          <cell r="B40">
            <v>255</v>
          </cell>
        </row>
        <row r="41">
          <cell r="A41">
            <v>1908</v>
          </cell>
          <cell r="B41">
            <v>179</v>
          </cell>
        </row>
        <row r="42">
          <cell r="A42">
            <v>1909</v>
          </cell>
          <cell r="B42">
            <v>489</v>
          </cell>
        </row>
        <row r="43">
          <cell r="A43">
            <v>1910</v>
          </cell>
          <cell r="B43">
            <v>258</v>
          </cell>
        </row>
        <row r="44">
          <cell r="A44">
            <v>1911</v>
          </cell>
          <cell r="B44">
            <v>183</v>
          </cell>
        </row>
        <row r="45">
          <cell r="A45">
            <v>1912</v>
          </cell>
          <cell r="B45">
            <v>62</v>
          </cell>
        </row>
        <row r="46">
          <cell r="A46">
            <v>1913</v>
          </cell>
          <cell r="B46">
            <v>54</v>
          </cell>
        </row>
        <row r="47">
          <cell r="A47">
            <v>1914</v>
          </cell>
          <cell r="B47">
            <v>16</v>
          </cell>
        </row>
        <row r="48">
          <cell r="A48">
            <v>1915</v>
          </cell>
          <cell r="B48">
            <v>34</v>
          </cell>
        </row>
        <row r="49">
          <cell r="A49">
            <v>1916</v>
          </cell>
          <cell r="B49">
            <v>107</v>
          </cell>
        </row>
        <row r="50">
          <cell r="A50">
            <v>1917</v>
          </cell>
          <cell r="B50">
            <v>57</v>
          </cell>
        </row>
        <row r="51">
          <cell r="A51">
            <v>1918</v>
          </cell>
          <cell r="B51">
            <v>48</v>
          </cell>
        </row>
        <row r="52">
          <cell r="A52">
            <v>1919</v>
          </cell>
          <cell r="B52">
            <v>42</v>
          </cell>
        </row>
        <row r="53">
          <cell r="A53">
            <v>1920</v>
          </cell>
          <cell r="B53">
            <v>16</v>
          </cell>
        </row>
        <row r="54">
          <cell r="A54">
            <v>1921</v>
          </cell>
          <cell r="B54" t="str">
            <v>←</v>
          </cell>
        </row>
        <row r="55">
          <cell r="A55">
            <v>1922</v>
          </cell>
        </row>
        <row r="56">
          <cell r="A56">
            <v>1923</v>
          </cell>
        </row>
        <row r="57">
          <cell r="A57">
            <v>1924</v>
          </cell>
        </row>
        <row r="58">
          <cell r="A58">
            <v>1925</v>
          </cell>
        </row>
        <row r="59">
          <cell r="A59">
            <v>1926</v>
          </cell>
        </row>
        <row r="60">
          <cell r="A60">
            <v>1927</v>
          </cell>
        </row>
        <row r="61">
          <cell r="A61">
            <v>1928</v>
          </cell>
        </row>
        <row r="62">
          <cell r="A62">
            <v>1929</v>
          </cell>
        </row>
        <row r="63">
          <cell r="A63">
            <v>1930</v>
          </cell>
        </row>
        <row r="64">
          <cell r="A64">
            <v>1931</v>
          </cell>
        </row>
        <row r="65">
          <cell r="A65">
            <v>1932</v>
          </cell>
        </row>
        <row r="66">
          <cell r="A66">
            <v>1933</v>
          </cell>
        </row>
        <row r="67">
          <cell r="A67">
            <v>1934</v>
          </cell>
        </row>
        <row r="68">
          <cell r="A68">
            <v>1935</v>
          </cell>
        </row>
        <row r="69">
          <cell r="A69">
            <v>1936</v>
          </cell>
        </row>
        <row r="70">
          <cell r="A70">
            <v>1937</v>
          </cell>
        </row>
        <row r="71">
          <cell r="A71">
            <v>1938</v>
          </cell>
        </row>
        <row r="72">
          <cell r="A72">
            <v>1939</v>
          </cell>
        </row>
        <row r="73">
          <cell r="A73">
            <v>1940</v>
          </cell>
        </row>
        <row r="74">
          <cell r="A74">
            <v>1941</v>
          </cell>
        </row>
        <row r="75">
          <cell r="A75">
            <v>1942</v>
          </cell>
        </row>
        <row r="76">
          <cell r="A76">
            <v>1943</v>
          </cell>
        </row>
        <row r="77">
          <cell r="A77">
            <v>1944</v>
          </cell>
        </row>
        <row r="78">
          <cell r="A78">
            <v>1945</v>
          </cell>
        </row>
        <row r="79">
          <cell r="A79">
            <v>1946</v>
          </cell>
        </row>
        <row r="80">
          <cell r="A80">
            <v>1947</v>
          </cell>
        </row>
        <row r="81">
          <cell r="A81">
            <v>1948</v>
          </cell>
        </row>
        <row r="82">
          <cell r="A82">
            <v>1949</v>
          </cell>
        </row>
        <row r="83">
          <cell r="A83">
            <v>1950</v>
          </cell>
        </row>
        <row r="84">
          <cell r="A84">
            <v>1951</v>
          </cell>
        </row>
        <row r="85">
          <cell r="A85">
            <v>1952</v>
          </cell>
        </row>
        <row r="86">
          <cell r="A86">
            <v>1953</v>
          </cell>
        </row>
        <row r="87">
          <cell r="A87">
            <v>1954</v>
          </cell>
        </row>
        <row r="88">
          <cell r="A88">
            <v>1955</v>
          </cell>
        </row>
        <row r="89">
          <cell r="A89">
            <v>1956</v>
          </cell>
          <cell r="B89">
            <v>22</v>
          </cell>
        </row>
        <row r="90">
          <cell r="A90">
            <v>1957</v>
          </cell>
          <cell r="B90">
            <v>45</v>
          </cell>
        </row>
        <row r="91">
          <cell r="A91">
            <v>1958</v>
          </cell>
          <cell r="B91">
            <v>420</v>
          </cell>
        </row>
        <row r="92">
          <cell r="A92">
            <v>1959</v>
          </cell>
          <cell r="B92">
            <v>561</v>
          </cell>
        </row>
        <row r="93">
          <cell r="A93">
            <v>1960</v>
          </cell>
          <cell r="B93">
            <v>663</v>
          </cell>
        </row>
        <row r="94">
          <cell r="A94">
            <v>1961</v>
          </cell>
          <cell r="B94">
            <v>763</v>
          </cell>
        </row>
        <row r="95">
          <cell r="A95">
            <v>1962</v>
          </cell>
          <cell r="B95">
            <v>1503</v>
          </cell>
        </row>
        <row r="96">
          <cell r="A96">
            <v>1963</v>
          </cell>
          <cell r="B96">
            <v>1829</v>
          </cell>
        </row>
        <row r="97">
          <cell r="A97">
            <v>1964</v>
          </cell>
          <cell r="B97">
            <v>2248</v>
          </cell>
        </row>
        <row r="98">
          <cell r="A98">
            <v>1965</v>
          </cell>
          <cell r="B98">
            <v>3159</v>
          </cell>
        </row>
        <row r="99">
          <cell r="A99">
            <v>1966</v>
          </cell>
          <cell r="B99">
            <v>3234</v>
          </cell>
        </row>
        <row r="100">
          <cell r="A100">
            <v>1967</v>
          </cell>
          <cell r="B100">
            <v>2346</v>
          </cell>
        </row>
        <row r="101">
          <cell r="A101">
            <v>1968</v>
          </cell>
          <cell r="B101">
            <v>2632</v>
          </cell>
        </row>
        <row r="102">
          <cell r="A102">
            <v>1969</v>
          </cell>
          <cell r="B102">
            <v>2268</v>
          </cell>
        </row>
        <row r="103">
          <cell r="A103">
            <v>1970</v>
          </cell>
          <cell r="B103">
            <v>2908</v>
          </cell>
        </row>
        <row r="104">
          <cell r="A104">
            <v>1971</v>
          </cell>
          <cell r="B104">
            <v>2305</v>
          </cell>
        </row>
        <row r="105">
          <cell r="A105">
            <v>1972</v>
          </cell>
          <cell r="B105">
            <v>1813</v>
          </cell>
        </row>
        <row r="106">
          <cell r="A106">
            <v>1973</v>
          </cell>
          <cell r="B106">
            <v>3676</v>
          </cell>
        </row>
        <row r="107">
          <cell r="A107">
            <v>1974</v>
          </cell>
          <cell r="B107">
            <v>1306</v>
          </cell>
        </row>
        <row r="108">
          <cell r="A108">
            <v>1975</v>
          </cell>
          <cell r="B108">
            <v>1394</v>
          </cell>
        </row>
        <row r="109">
          <cell r="A109">
            <v>1976</v>
          </cell>
          <cell r="B109">
            <v>1588</v>
          </cell>
        </row>
        <row r="110">
          <cell r="A110">
            <v>1977</v>
          </cell>
          <cell r="B110">
            <v>2816</v>
          </cell>
        </row>
        <row r="111">
          <cell r="A111">
            <v>1978</v>
          </cell>
          <cell r="B111">
            <v>2571</v>
          </cell>
        </row>
        <row r="112">
          <cell r="A112">
            <v>1979</v>
          </cell>
          <cell r="B112">
            <v>3265</v>
          </cell>
        </row>
        <row r="113">
          <cell r="A113">
            <v>1980</v>
          </cell>
          <cell r="B113">
            <v>2867</v>
          </cell>
        </row>
        <row r="114">
          <cell r="A114">
            <v>1981</v>
          </cell>
          <cell r="B114">
            <v>3469</v>
          </cell>
        </row>
        <row r="115">
          <cell r="A115">
            <v>1982</v>
          </cell>
          <cell r="B115">
            <v>3757</v>
          </cell>
        </row>
        <row r="116">
          <cell r="A116">
            <v>1983</v>
          </cell>
          <cell r="B116">
            <v>4648</v>
          </cell>
        </row>
        <row r="117">
          <cell r="A117">
            <v>1984</v>
          </cell>
          <cell r="B117">
            <v>6010</v>
          </cell>
        </row>
        <row r="118">
          <cell r="A118">
            <v>1985</v>
          </cell>
          <cell r="B118">
            <v>5967</v>
          </cell>
        </row>
        <row r="119">
          <cell r="A119">
            <v>1986</v>
          </cell>
          <cell r="B119">
            <v>6811</v>
          </cell>
        </row>
        <row r="120">
          <cell r="A120">
            <v>1987</v>
          </cell>
          <cell r="B120">
            <v>8659</v>
          </cell>
        </row>
        <row r="121">
          <cell r="A121">
            <v>1988</v>
          </cell>
          <cell r="B121">
            <v>7965</v>
          </cell>
        </row>
        <row r="122">
          <cell r="A122">
            <v>1989</v>
          </cell>
          <cell r="B122">
            <v>12605</v>
          </cell>
        </row>
        <row r="123">
          <cell r="A123">
            <v>1990</v>
          </cell>
          <cell r="B123">
            <v>13777</v>
          </cell>
        </row>
        <row r="124">
          <cell r="A124">
            <v>1991</v>
          </cell>
          <cell r="B124">
            <v>16134</v>
          </cell>
        </row>
        <row r="125">
          <cell r="A125">
            <v>1992</v>
          </cell>
          <cell r="B125">
            <v>18117</v>
          </cell>
        </row>
        <row r="126">
          <cell r="A126">
            <v>1993</v>
          </cell>
          <cell r="B126">
            <v>21069</v>
          </cell>
        </row>
        <row r="127">
          <cell r="A127">
            <v>1994</v>
          </cell>
          <cell r="B127">
            <v>26843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捕獲"/>
      <sheetName val="被害"/>
      <sheetName val="生活環"/>
      <sheetName val="表2"/>
      <sheetName val="結果"/>
      <sheetName val="fig.4"/>
      <sheetName val="fig.5"/>
      <sheetName val="fig.6"/>
      <sheetName val="fig.7"/>
      <sheetName val="fig.8"/>
    </sheetNames>
    <sheetDataSet>
      <sheetData sheetId="0">
        <row r="7">
          <cell r="B7">
            <v>110002</v>
          </cell>
        </row>
        <row r="8">
          <cell r="B8">
            <v>116996</v>
          </cell>
        </row>
        <row r="9">
          <cell r="B9">
            <v>129166</v>
          </cell>
        </row>
        <row r="10">
          <cell r="B10">
            <v>87864</v>
          </cell>
        </row>
        <row r="11">
          <cell r="B11">
            <v>60938</v>
          </cell>
        </row>
        <row r="12">
          <cell r="B12">
            <v>69496</v>
          </cell>
        </row>
        <row r="13">
          <cell r="B13">
            <v>31711</v>
          </cell>
        </row>
        <row r="14">
          <cell r="B14">
            <v>27841</v>
          </cell>
        </row>
        <row r="15">
          <cell r="B15">
            <v>25012</v>
          </cell>
        </row>
        <row r="16">
          <cell r="B16">
            <v>15429</v>
          </cell>
        </row>
        <row r="24">
          <cell r="B24" t="str">
            <v>←</v>
          </cell>
        </row>
        <row r="35">
          <cell r="B35" t="str">
            <v>←</v>
          </cell>
        </row>
        <row r="39">
          <cell r="B39">
            <v>383</v>
          </cell>
        </row>
        <row r="40">
          <cell r="B40">
            <v>255</v>
          </cell>
        </row>
        <row r="41">
          <cell r="B41">
            <v>179</v>
          </cell>
        </row>
        <row r="42">
          <cell r="B42">
            <v>489</v>
          </cell>
        </row>
        <row r="43">
          <cell r="B43">
            <v>258</v>
          </cell>
        </row>
        <row r="44">
          <cell r="B44">
            <v>183</v>
          </cell>
        </row>
        <row r="45">
          <cell r="B45">
            <v>62</v>
          </cell>
        </row>
        <row r="46">
          <cell r="B46">
            <v>54</v>
          </cell>
        </row>
        <row r="47">
          <cell r="B47">
            <v>16</v>
          </cell>
        </row>
        <row r="48">
          <cell r="B48">
            <v>34</v>
          </cell>
        </row>
        <row r="49">
          <cell r="B49">
            <v>107</v>
          </cell>
        </row>
        <row r="50">
          <cell r="B50">
            <v>57</v>
          </cell>
        </row>
        <row r="51">
          <cell r="B51">
            <v>48</v>
          </cell>
        </row>
        <row r="52">
          <cell r="B52">
            <v>42</v>
          </cell>
        </row>
        <row r="53">
          <cell r="B53">
            <v>16</v>
          </cell>
        </row>
        <row r="54">
          <cell r="B54" t="str">
            <v>←</v>
          </cell>
        </row>
        <row r="89">
          <cell r="B89">
            <v>22</v>
          </cell>
        </row>
        <row r="90">
          <cell r="B90">
            <v>45</v>
          </cell>
        </row>
        <row r="91">
          <cell r="B91">
            <v>420</v>
          </cell>
        </row>
        <row r="92">
          <cell r="B92">
            <v>561</v>
          </cell>
        </row>
        <row r="93">
          <cell r="B93">
            <v>663</v>
          </cell>
        </row>
        <row r="94">
          <cell r="B94">
            <v>763</v>
          </cell>
        </row>
        <row r="95">
          <cell r="B95">
            <v>1503</v>
          </cell>
        </row>
        <row r="96">
          <cell r="B96">
            <v>1829</v>
          </cell>
        </row>
        <row r="97">
          <cell r="B97">
            <v>2248</v>
          </cell>
        </row>
        <row r="98">
          <cell r="B98">
            <v>3159</v>
          </cell>
        </row>
        <row r="99">
          <cell r="B99">
            <v>3234</v>
          </cell>
        </row>
        <row r="100">
          <cell r="B100">
            <v>2346</v>
          </cell>
        </row>
        <row r="101">
          <cell r="B101">
            <v>2632</v>
          </cell>
        </row>
        <row r="102">
          <cell r="B102">
            <v>2268</v>
          </cell>
        </row>
        <row r="103">
          <cell r="B103">
            <v>2908</v>
          </cell>
        </row>
        <row r="104">
          <cell r="B104">
            <v>2305</v>
          </cell>
        </row>
        <row r="105">
          <cell r="B105">
            <v>1813</v>
          </cell>
        </row>
        <row r="106">
          <cell r="B106">
            <v>3676</v>
          </cell>
        </row>
        <row r="107">
          <cell r="B107">
            <v>1306</v>
          </cell>
        </row>
        <row r="108">
          <cell r="B108">
            <v>1394</v>
          </cell>
        </row>
        <row r="109">
          <cell r="B109">
            <v>1588</v>
          </cell>
        </row>
        <row r="110">
          <cell r="B110">
            <v>2816</v>
          </cell>
        </row>
        <row r="111">
          <cell r="B111">
            <v>2571</v>
          </cell>
        </row>
        <row r="112">
          <cell r="B112">
            <v>3265</v>
          </cell>
        </row>
        <row r="113">
          <cell r="B113">
            <v>2867</v>
          </cell>
        </row>
        <row r="114">
          <cell r="B114">
            <v>3469</v>
          </cell>
        </row>
        <row r="115">
          <cell r="B115">
            <v>3757</v>
          </cell>
        </row>
        <row r="116">
          <cell r="B116">
            <v>4648</v>
          </cell>
        </row>
        <row r="117">
          <cell r="B117">
            <v>6010</v>
          </cell>
        </row>
        <row r="118">
          <cell r="B118">
            <v>5967</v>
          </cell>
        </row>
        <row r="119">
          <cell r="B119">
            <v>6811</v>
          </cell>
        </row>
        <row r="120">
          <cell r="B120">
            <v>8659</v>
          </cell>
        </row>
        <row r="121">
          <cell r="B121">
            <v>7965</v>
          </cell>
        </row>
        <row r="122">
          <cell r="B122">
            <v>12605</v>
          </cell>
        </row>
        <row r="123">
          <cell r="B123">
            <v>13777</v>
          </cell>
        </row>
        <row r="124">
          <cell r="B124">
            <v>16134</v>
          </cell>
        </row>
        <row r="125">
          <cell r="B125">
            <v>18117</v>
          </cell>
        </row>
        <row r="126">
          <cell r="B126">
            <v>21069</v>
          </cell>
        </row>
        <row r="127">
          <cell r="B127">
            <v>26843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作表用"/>
      <sheetName val="fig1"/>
      <sheetName val="fig2-2"/>
      <sheetName val="fig3"/>
      <sheetName val="fig4"/>
      <sheetName val="図3"/>
      <sheetName val="表1"/>
      <sheetName val="Table2"/>
      <sheetName val="Table3"/>
      <sheetName val="図６"/>
      <sheetName val="表２"/>
      <sheetName val="図7"/>
      <sheetName val="図9"/>
      <sheetName val="図10"/>
      <sheetName val="表7"/>
      <sheetName val="Table5"/>
      <sheetName val="d3ｰ5"/>
      <sheetName val="図11"/>
      <sheetName val="fig12"/>
      <sheetName val="fig16"/>
      <sheetName val="fig1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R85"/>
  <sheetViews>
    <sheetView workbookViewId="0" topLeftCell="A1">
      <pane xSplit="1" ySplit="5" topLeftCell="B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75" sqref="A75:F85"/>
    </sheetView>
  </sheetViews>
  <sheetFormatPr defaultColWidth="9.00390625" defaultRowHeight="13.5"/>
  <cols>
    <col min="1" max="7" width="6.375" style="0" customWidth="1"/>
    <col min="8" max="16" width="5.50390625" style="0" customWidth="1"/>
    <col min="17" max="16384" width="6.375" style="0" customWidth="1"/>
  </cols>
  <sheetData>
    <row r="1" spans="1:18" ht="13.5">
      <c r="A1" s="1"/>
      <c r="G1" s="2"/>
      <c r="H1" s="2" t="s">
        <v>0</v>
      </c>
      <c r="I1" s="2"/>
      <c r="J1" s="2" t="s">
        <v>1</v>
      </c>
      <c r="K1" s="2"/>
      <c r="L1" s="3" t="s">
        <v>2</v>
      </c>
      <c r="M1" s="3" t="s">
        <v>3</v>
      </c>
      <c r="N1" s="3" t="s">
        <v>4</v>
      </c>
      <c r="O1" s="3" t="s">
        <v>5</v>
      </c>
      <c r="P1" s="3" t="s">
        <v>6</v>
      </c>
      <c r="Q1" s="4" t="s">
        <v>7</v>
      </c>
      <c r="R1" s="4"/>
    </row>
    <row r="2" spans="1:18" ht="13.5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2" t="s">
        <v>14</v>
      </c>
      <c r="H2" s="14">
        <v>200</v>
      </c>
      <c r="I2" s="2">
        <f>H2</f>
        <v>200</v>
      </c>
      <c r="J2" s="14">
        <v>600</v>
      </c>
      <c r="K2" s="6">
        <v>2000</v>
      </c>
      <c r="L2" s="3"/>
      <c r="M2" s="7">
        <f>MIN(B6:B101)</f>
        <v>283.08373070473203</v>
      </c>
      <c r="N2" s="7">
        <f>MIN(E6:E101)</f>
        <v>2.9331950214585834</v>
      </c>
      <c r="O2" s="8">
        <f>COUNTIF(E6:E106,0)</f>
        <v>0</v>
      </c>
      <c r="P2" s="3">
        <f>COUNTIF(D6:D71,"&lt;"&amp;J3)</f>
        <v>34</v>
      </c>
      <c r="Q2" s="4" t="s">
        <v>15</v>
      </c>
      <c r="R2" s="4">
        <f>AVERAGE(E6:E75)</f>
        <v>145.37926001697014</v>
      </c>
    </row>
    <row r="3" spans="1:18" ht="13.5">
      <c r="A3" s="5">
        <v>0.5</v>
      </c>
      <c r="B3" s="5">
        <v>1000</v>
      </c>
      <c r="C3" s="9">
        <v>1</v>
      </c>
      <c r="D3" s="5">
        <v>0.7</v>
      </c>
      <c r="E3" s="9">
        <v>0.3</v>
      </c>
      <c r="F3" s="9">
        <v>0.1</v>
      </c>
      <c r="G3" s="2" t="s">
        <v>25</v>
      </c>
      <c r="H3" s="6">
        <v>0</v>
      </c>
      <c r="I3" s="6">
        <f>J3*I2/J2</f>
        <v>0.1</v>
      </c>
      <c r="J3" s="14">
        <v>0.3</v>
      </c>
      <c r="K3" s="2">
        <f>J3</f>
        <v>0.3</v>
      </c>
      <c r="M3" s="10">
        <v>300</v>
      </c>
      <c r="N3" s="10">
        <v>30</v>
      </c>
      <c r="O3" s="10">
        <v>0</v>
      </c>
      <c r="P3" s="3"/>
      <c r="Q3" s="4" t="s">
        <v>16</v>
      </c>
      <c r="R3" s="4">
        <f>STDEV(E6:E75)</f>
        <v>68.81136707706655</v>
      </c>
    </row>
    <row r="4" spans="1:18" ht="13.5">
      <c r="A4" s="5"/>
      <c r="B4" s="5"/>
      <c r="C4" s="9"/>
      <c r="D4" s="5"/>
      <c r="E4" s="9"/>
      <c r="F4" s="9"/>
      <c r="G4" s="2" t="s">
        <v>26</v>
      </c>
      <c r="H4" s="6">
        <f>H3*0.8</f>
        <v>0</v>
      </c>
      <c r="I4" s="6">
        <f>I3*0.8</f>
        <v>0.08000000000000002</v>
      </c>
      <c r="J4" s="6">
        <f>J3*0.8</f>
        <v>0.24</v>
      </c>
      <c r="K4" s="6">
        <f>K3*0.8</f>
        <v>0.24</v>
      </c>
      <c r="L4" s="12" t="s">
        <v>23</v>
      </c>
      <c r="M4" s="1">
        <v>5</v>
      </c>
      <c r="N4" s="1">
        <v>58</v>
      </c>
      <c r="O4" s="1">
        <v>1</v>
      </c>
      <c r="P4" s="1">
        <v>100</v>
      </c>
      <c r="Q4" s="4" t="s">
        <v>24</v>
      </c>
      <c r="R4" s="1">
        <v>100</v>
      </c>
    </row>
    <row r="5" spans="1:8" ht="13.5">
      <c r="A5" t="s">
        <v>17</v>
      </c>
      <c r="B5" t="s">
        <v>18</v>
      </c>
      <c r="C5" s="11" t="s">
        <v>19</v>
      </c>
      <c r="D5" t="s">
        <v>20</v>
      </c>
      <c r="E5" t="s">
        <v>21</v>
      </c>
      <c r="F5" t="s">
        <v>22</v>
      </c>
      <c r="H5">
        <f>A3/B3</f>
        <v>0.0005</v>
      </c>
    </row>
    <row r="6" spans="1:6" ht="13.5">
      <c r="A6">
        <v>0</v>
      </c>
      <c r="B6">
        <v>500</v>
      </c>
      <c r="C6">
        <f aca="true" ca="1" t="shared" si="0" ref="C6:C37">B6*(1-E$3+2*RAND()*E$3)</f>
        <v>513.4007479681201</v>
      </c>
      <c r="D6">
        <f aca="true" t="shared" si="1" ref="D6:D37">IF(C6&lt;H$2,0,IF(C6&lt;J$2,(J$3*(C6-H$2)/(J$2-H$2)),J$3))</f>
        <v>0.23505056097609003</v>
      </c>
      <c r="E6">
        <f aca="true" ca="1" t="shared" si="2" ref="E6:E37">B6*D6*(1-F$3+2*RAND()*F$3)</f>
        <v>115.34274944517581</v>
      </c>
      <c r="F6" s="13">
        <f ca="1">(A$3*(1-C$3+2*RAND()*C$3))</f>
        <v>0.1287000612288116</v>
      </c>
    </row>
    <row r="7" spans="1:6" ht="13.5">
      <c r="A7">
        <f>A6+1</f>
        <v>1</v>
      </c>
      <c r="B7">
        <f aca="true" t="shared" si="3" ref="B7:B38">(B6-E6)*EXP(F7-(B6-E6)*H$5)</f>
        <v>365.9521530572511</v>
      </c>
      <c r="C7">
        <f ca="1" t="shared" si="0"/>
        <v>430.79154549616885</v>
      </c>
      <c r="D7">
        <f t="shared" si="1"/>
        <v>0.17309365912212663</v>
      </c>
      <c r="E7">
        <f ca="1" t="shared" si="2"/>
        <v>67.80566893615517</v>
      </c>
      <c r="F7">
        <f aca="true" ca="1" t="shared" si="4" ref="F7:F38">D$3*F6+(1-D$3)*(A$3*(1-C$3+2*RAND()*C$3))</f>
        <v>0.14247854130782361</v>
      </c>
    </row>
    <row r="8" spans="1:6" ht="13.5">
      <c r="A8">
        <f aca="true" t="shared" si="5" ref="A8:A71">A7+1</f>
        <v>2</v>
      </c>
      <c r="B8">
        <f t="shared" si="3"/>
        <v>304.62698083602953</v>
      </c>
      <c r="C8">
        <f ca="1" t="shared" si="0"/>
        <v>295.64940418919264</v>
      </c>
      <c r="D8">
        <f t="shared" si="1"/>
        <v>0.07173705314189448</v>
      </c>
      <c r="E8">
        <f ca="1" t="shared" si="2"/>
        <v>21.087085137322077</v>
      </c>
      <c r="F8">
        <f ca="1" t="shared" si="4"/>
        <v>0.17057633334010291</v>
      </c>
    </row>
    <row r="9" spans="1:6" ht="13.5">
      <c r="A9">
        <f t="shared" si="5"/>
        <v>3</v>
      </c>
      <c r="B9">
        <f t="shared" si="3"/>
        <v>305.3095648443991</v>
      </c>
      <c r="C9">
        <f ca="1" t="shared" si="0"/>
        <v>317.01015218386686</v>
      </c>
      <c r="D9">
        <f t="shared" si="1"/>
        <v>0.08775761413790015</v>
      </c>
      <c r="E9">
        <f ca="1" t="shared" si="2"/>
        <v>24.146946748787816</v>
      </c>
      <c r="F9">
        <f ca="1" t="shared" si="4"/>
        <v>0.21574333759374342</v>
      </c>
    </row>
    <row r="10" spans="1:6" ht="13.5">
      <c r="A10">
        <f t="shared" si="5"/>
        <v>4</v>
      </c>
      <c r="B10">
        <f t="shared" si="3"/>
        <v>289.15707027836123</v>
      </c>
      <c r="C10">
        <f ca="1" t="shared" si="0"/>
        <v>332.48321490912105</v>
      </c>
      <c r="D10">
        <f t="shared" si="1"/>
        <v>0.09936241118184079</v>
      </c>
      <c r="E10">
        <f ca="1" t="shared" si="2"/>
        <v>27.451370404294156</v>
      </c>
      <c r="F10">
        <f ca="1" t="shared" si="4"/>
        <v>0.1686181312642679</v>
      </c>
    </row>
    <row r="11" spans="1:6" ht="13.5">
      <c r="A11">
        <f t="shared" si="5"/>
        <v>5</v>
      </c>
      <c r="B11">
        <f t="shared" si="3"/>
        <v>283.08373070473203</v>
      </c>
      <c r="C11">
        <f ca="1" t="shared" si="0"/>
        <v>214.6920792176025</v>
      </c>
      <c r="D11">
        <f t="shared" si="1"/>
        <v>0.011019059413201873</v>
      </c>
      <c r="E11">
        <f ca="1" t="shared" si="2"/>
        <v>2.9331950214585834</v>
      </c>
      <c r="F11">
        <f ca="1" t="shared" si="4"/>
        <v>0.2093749825519154</v>
      </c>
    </row>
    <row r="12" spans="1:6" ht="13.5">
      <c r="A12">
        <f t="shared" si="5"/>
        <v>6</v>
      </c>
      <c r="B12">
        <f t="shared" si="3"/>
        <v>323.06354770197134</v>
      </c>
      <c r="C12">
        <f ca="1" t="shared" si="0"/>
        <v>370.5244673005293</v>
      </c>
      <c r="D12">
        <f t="shared" si="1"/>
        <v>0.12789335047539696</v>
      </c>
      <c r="E12">
        <f ca="1" t="shared" si="2"/>
        <v>40.207363762495035</v>
      </c>
      <c r="F12">
        <f ca="1" t="shared" si="4"/>
        <v>0.28259722768481055</v>
      </c>
    </row>
    <row r="13" spans="1:6" ht="13.5">
      <c r="A13">
        <f t="shared" si="5"/>
        <v>7</v>
      </c>
      <c r="B13">
        <f t="shared" si="3"/>
        <v>351.3936815485226</v>
      </c>
      <c r="C13">
        <f ca="1" t="shared" si="0"/>
        <v>273.2950889412785</v>
      </c>
      <c r="D13">
        <f t="shared" si="1"/>
        <v>0.05497131670595887</v>
      </c>
      <c r="E13">
        <f ca="1" t="shared" si="2"/>
        <v>20.423429465653733</v>
      </c>
      <c r="F13">
        <f ca="1" t="shared" si="4"/>
        <v>0.35839670225119435</v>
      </c>
    </row>
    <row r="14" spans="1:6" ht="13.5">
      <c r="A14">
        <f t="shared" si="5"/>
        <v>8</v>
      </c>
      <c r="B14">
        <f t="shared" si="3"/>
        <v>362.73437178246735</v>
      </c>
      <c r="C14">
        <f ca="1" t="shared" si="0"/>
        <v>356.13085759484255</v>
      </c>
      <c r="D14">
        <f t="shared" si="1"/>
        <v>0.1170981431961319</v>
      </c>
      <c r="E14">
        <f ca="1" t="shared" si="2"/>
        <v>44.41881107578936</v>
      </c>
      <c r="F14">
        <f ca="1" t="shared" si="4"/>
        <v>0.25712743578873565</v>
      </c>
    </row>
    <row r="15" spans="1:6" ht="13.5">
      <c r="A15">
        <f t="shared" si="5"/>
        <v>9</v>
      </c>
      <c r="B15">
        <f t="shared" si="3"/>
        <v>414.05990424389034</v>
      </c>
      <c r="C15">
        <f ca="1" t="shared" si="0"/>
        <v>365.62323336257265</v>
      </c>
      <c r="D15">
        <f t="shared" si="1"/>
        <v>0.12421742502192949</v>
      </c>
      <c r="E15">
        <f ca="1" t="shared" si="2"/>
        <v>56.020658587682576</v>
      </c>
      <c r="F15">
        <f ca="1" t="shared" si="4"/>
        <v>0.4221252199391904</v>
      </c>
    </row>
    <row r="16" spans="1:6" ht="13.5">
      <c r="A16">
        <f t="shared" si="5"/>
        <v>10</v>
      </c>
      <c r="B16">
        <f t="shared" si="3"/>
        <v>532.8878249328227</v>
      </c>
      <c r="C16">
        <f ca="1" t="shared" si="0"/>
        <v>451.84210341054336</v>
      </c>
      <c r="D16">
        <f t="shared" si="1"/>
        <v>0.1888815775579075</v>
      </c>
      <c r="E16">
        <f ca="1" t="shared" si="2"/>
        <v>96.38490343906393</v>
      </c>
      <c r="F16">
        <f ca="1" t="shared" si="4"/>
        <v>0.5766879599254959</v>
      </c>
    </row>
    <row r="17" spans="1:6" ht="13.5">
      <c r="A17">
        <f t="shared" si="5"/>
        <v>11</v>
      </c>
      <c r="B17">
        <f t="shared" si="3"/>
        <v>662.3725697413017</v>
      </c>
      <c r="C17">
        <f ca="1" t="shared" si="0"/>
        <v>703.3159134552477</v>
      </c>
      <c r="D17">
        <f t="shared" si="1"/>
        <v>0.3</v>
      </c>
      <c r="E17">
        <f ca="1" t="shared" si="2"/>
        <v>198.30583017976593</v>
      </c>
      <c r="F17">
        <f ca="1" t="shared" si="4"/>
        <v>0.6352845842902322</v>
      </c>
    </row>
    <row r="18" spans="1:6" ht="13.5">
      <c r="A18">
        <f t="shared" si="5"/>
        <v>12</v>
      </c>
      <c r="B18">
        <f t="shared" si="3"/>
        <v>595.4256517826224</v>
      </c>
      <c r="C18">
        <f ca="1" t="shared" si="0"/>
        <v>558.4798443536334</v>
      </c>
      <c r="D18">
        <f t="shared" si="1"/>
        <v>0.2688598832652251</v>
      </c>
      <c r="E18">
        <f ca="1" t="shared" si="2"/>
        <v>146.19003790747428</v>
      </c>
      <c r="F18">
        <f ca="1" t="shared" si="4"/>
        <v>0.48128152356565435</v>
      </c>
    </row>
    <row r="19" spans="1:6" ht="13.5">
      <c r="A19">
        <f t="shared" si="5"/>
        <v>13</v>
      </c>
      <c r="B19">
        <f t="shared" si="3"/>
        <v>637.8710713533193</v>
      </c>
      <c r="C19">
        <f ca="1" t="shared" si="0"/>
        <v>532.5587410585766</v>
      </c>
      <c r="D19">
        <f t="shared" si="1"/>
        <v>0.24941905579393248</v>
      </c>
      <c r="E19">
        <f ca="1" t="shared" si="2"/>
        <v>152.8671015209034</v>
      </c>
      <c r="F19">
        <f ca="1" t="shared" si="4"/>
        <v>0.5752064847289292</v>
      </c>
    </row>
    <row r="20" spans="1:6" ht="13.5">
      <c r="A20">
        <f t="shared" si="5"/>
        <v>14</v>
      </c>
      <c r="B20">
        <f t="shared" si="3"/>
        <v>695.4048517919324</v>
      </c>
      <c r="C20">
        <f ca="1" t="shared" si="0"/>
        <v>822.6924104564753</v>
      </c>
      <c r="D20">
        <f t="shared" si="1"/>
        <v>0.3</v>
      </c>
      <c r="E20">
        <f ca="1" t="shared" si="2"/>
        <v>220.5741311342572</v>
      </c>
      <c r="F20">
        <f ca="1" t="shared" si="4"/>
        <v>0.6028391053202274</v>
      </c>
    </row>
    <row r="21" spans="1:6" ht="13.5">
      <c r="A21">
        <f t="shared" si="5"/>
        <v>15</v>
      </c>
      <c r="B21">
        <f t="shared" si="3"/>
        <v>751.2671095265168</v>
      </c>
      <c r="C21">
        <f ca="1" t="shared" si="0"/>
        <v>577.218593896706</v>
      </c>
      <c r="D21">
        <f t="shared" si="1"/>
        <v>0.2829139454225295</v>
      </c>
      <c r="E21">
        <f ca="1" t="shared" si="2"/>
        <v>217.04353828868827</v>
      </c>
      <c r="F21">
        <f ca="1" t="shared" si="4"/>
        <v>0.6962182577087528</v>
      </c>
    </row>
    <row r="22" spans="1:6" ht="13.5">
      <c r="A22">
        <f t="shared" si="5"/>
        <v>16</v>
      </c>
      <c r="B22">
        <f t="shared" si="3"/>
        <v>801.0834561111348</v>
      </c>
      <c r="C22">
        <f ca="1" t="shared" si="0"/>
        <v>692.289558853317</v>
      </c>
      <c r="D22">
        <f t="shared" si="1"/>
        <v>0.3</v>
      </c>
      <c r="E22">
        <f ca="1" t="shared" si="2"/>
        <v>252.50734984552543</v>
      </c>
      <c r="F22">
        <f ca="1" t="shared" si="4"/>
        <v>0.6722624930901858</v>
      </c>
    </row>
    <row r="23" spans="1:6" ht="13.5">
      <c r="A23">
        <f t="shared" si="5"/>
        <v>17</v>
      </c>
      <c r="B23">
        <f t="shared" si="3"/>
        <v>784.7052612634332</v>
      </c>
      <c r="C23">
        <f ca="1" t="shared" si="0"/>
        <v>969.3532379275017</v>
      </c>
      <c r="D23">
        <f t="shared" si="1"/>
        <v>0.3</v>
      </c>
      <c r="E23">
        <f ca="1" t="shared" si="2"/>
        <v>227.05924148087107</v>
      </c>
      <c r="F23">
        <f ca="1" t="shared" si="4"/>
        <v>0.6322702135157263</v>
      </c>
    </row>
    <row r="24" spans="1:6" ht="13.5">
      <c r="A24">
        <f t="shared" si="5"/>
        <v>18</v>
      </c>
      <c r="B24">
        <f t="shared" si="3"/>
        <v>716.0101324661641</v>
      </c>
      <c r="C24">
        <f ca="1" t="shared" si="0"/>
        <v>707.2778690427466</v>
      </c>
      <c r="D24">
        <f t="shared" si="1"/>
        <v>0.3</v>
      </c>
      <c r="E24">
        <f ca="1" t="shared" si="2"/>
        <v>197.08684964339815</v>
      </c>
      <c r="F24">
        <f ca="1" t="shared" si="4"/>
        <v>0.5287929403088543</v>
      </c>
    </row>
    <row r="25" spans="1:6" ht="13.5">
      <c r="A25">
        <f t="shared" si="5"/>
        <v>19</v>
      </c>
      <c r="B25">
        <f t="shared" si="3"/>
        <v>622.2098955338965</v>
      </c>
      <c r="C25">
        <f ca="1" t="shared" si="0"/>
        <v>699.0116558293212</v>
      </c>
      <c r="D25">
        <f t="shared" si="1"/>
        <v>0.3</v>
      </c>
      <c r="E25">
        <f ca="1" t="shared" si="2"/>
        <v>172.38920739206523</v>
      </c>
      <c r="F25">
        <f ca="1" t="shared" si="4"/>
        <v>0.44098307491041405</v>
      </c>
    </row>
    <row r="26" spans="1:6" ht="13.5">
      <c r="A26">
        <f t="shared" si="5"/>
        <v>20</v>
      </c>
      <c r="B26">
        <f t="shared" si="3"/>
        <v>637.7694757781687</v>
      </c>
      <c r="C26">
        <f ca="1" t="shared" si="0"/>
        <v>731.7568207573642</v>
      </c>
      <c r="D26">
        <f t="shared" si="1"/>
        <v>0.3</v>
      </c>
      <c r="E26">
        <f ca="1" t="shared" si="2"/>
        <v>206.39048678511858</v>
      </c>
      <c r="F26">
        <f ca="1" t="shared" si="4"/>
        <v>0.5740382063331764</v>
      </c>
    </row>
    <row r="27" spans="1:6" ht="13.5">
      <c r="A27">
        <f t="shared" si="5"/>
        <v>21</v>
      </c>
      <c r="B27">
        <f t="shared" si="3"/>
        <v>678.1725065200201</v>
      </c>
      <c r="C27">
        <f ca="1" t="shared" si="0"/>
        <v>785.6716414683148</v>
      </c>
      <c r="D27">
        <f t="shared" si="1"/>
        <v>0.3</v>
      </c>
      <c r="E27">
        <f ca="1" t="shared" si="2"/>
        <v>195.49188918637873</v>
      </c>
      <c r="F27">
        <f ca="1" t="shared" si="4"/>
        <v>0.6681041559352554</v>
      </c>
    </row>
    <row r="28" spans="1:6" ht="13.5">
      <c r="A28">
        <f t="shared" si="5"/>
        <v>22</v>
      </c>
      <c r="B28">
        <f t="shared" si="3"/>
        <v>651.6738776382492</v>
      </c>
      <c r="C28">
        <f ca="1" t="shared" si="0"/>
        <v>660.8008592421517</v>
      </c>
      <c r="D28">
        <f t="shared" si="1"/>
        <v>0.3</v>
      </c>
      <c r="E28">
        <f ca="1" t="shared" si="2"/>
        <v>213.37469486681516</v>
      </c>
      <c r="F28">
        <f ca="1" t="shared" si="4"/>
        <v>0.5415293706110798</v>
      </c>
    </row>
    <row r="29" spans="1:6" ht="13.5">
      <c r="A29">
        <f t="shared" si="5"/>
        <v>23</v>
      </c>
      <c r="B29">
        <f t="shared" si="3"/>
        <v>518.2868089366543</v>
      </c>
      <c r="C29">
        <f ca="1" t="shared" si="0"/>
        <v>618.1258409135038</v>
      </c>
      <c r="D29">
        <f t="shared" si="1"/>
        <v>0.3</v>
      </c>
      <c r="E29">
        <f ca="1" t="shared" si="2"/>
        <v>164.4725122969103</v>
      </c>
      <c r="F29">
        <f ca="1" t="shared" si="4"/>
        <v>0.38677662274253527</v>
      </c>
    </row>
    <row r="30" spans="1:6" ht="13.5">
      <c r="A30">
        <f t="shared" si="5"/>
        <v>24</v>
      </c>
      <c r="B30">
        <f t="shared" si="3"/>
        <v>449.1040471648639</v>
      </c>
      <c r="C30">
        <f ca="1" t="shared" si="0"/>
        <v>525.4610605845473</v>
      </c>
      <c r="D30">
        <f t="shared" si="1"/>
        <v>0.2440957954384105</v>
      </c>
      <c r="E30">
        <f ca="1" t="shared" si="2"/>
        <v>113.30501014603004</v>
      </c>
      <c r="F30">
        <f ca="1" t="shared" si="4"/>
        <v>0.4153895503690143</v>
      </c>
    </row>
    <row r="31" spans="1:6" ht="13.5">
      <c r="A31">
        <f t="shared" si="5"/>
        <v>25</v>
      </c>
      <c r="B31">
        <f t="shared" si="3"/>
        <v>432.8148115851372</v>
      </c>
      <c r="C31">
        <f ca="1" t="shared" si="0"/>
        <v>405.3441242930254</v>
      </c>
      <c r="D31">
        <f t="shared" si="1"/>
        <v>0.15400809321976905</v>
      </c>
      <c r="E31">
        <f ca="1" t="shared" si="2"/>
        <v>70.86720164658607</v>
      </c>
      <c r="F31">
        <f ca="1" t="shared" si="4"/>
        <v>0.42169659124046355</v>
      </c>
    </row>
    <row r="32" spans="1:6" ht="13.5">
      <c r="A32">
        <f t="shared" si="5"/>
        <v>26</v>
      </c>
      <c r="B32">
        <f t="shared" si="3"/>
        <v>433.89043011578485</v>
      </c>
      <c r="C32">
        <f ca="1" t="shared" si="0"/>
        <v>382.6001717806676</v>
      </c>
      <c r="D32">
        <f t="shared" si="1"/>
        <v>0.1369501288355007</v>
      </c>
      <c r="E32">
        <f ca="1" t="shared" si="2"/>
        <v>63.08147547631696</v>
      </c>
      <c r="F32">
        <f ca="1" t="shared" si="4"/>
        <v>0.3622663645983828</v>
      </c>
    </row>
    <row r="33" spans="1:6" ht="13.5">
      <c r="A33">
        <f t="shared" si="5"/>
        <v>27</v>
      </c>
      <c r="B33">
        <f t="shared" si="3"/>
        <v>414.75085092042707</v>
      </c>
      <c r="C33">
        <f ca="1" t="shared" si="0"/>
        <v>387.1911723382539</v>
      </c>
      <c r="D33">
        <f t="shared" si="1"/>
        <v>0.14039337925369044</v>
      </c>
      <c r="E33">
        <f ca="1" t="shared" si="2"/>
        <v>53.05667029628755</v>
      </c>
      <c r="F33">
        <f ca="1" t="shared" si="4"/>
        <v>0.2973954751215492</v>
      </c>
    </row>
    <row r="34" spans="1:6" ht="13.5">
      <c r="A34">
        <f t="shared" si="5"/>
        <v>28</v>
      </c>
      <c r="B34">
        <f t="shared" si="3"/>
        <v>415.6781805286285</v>
      </c>
      <c r="C34">
        <f ca="1" t="shared" si="0"/>
        <v>390.96468852913796</v>
      </c>
      <c r="D34">
        <f t="shared" si="1"/>
        <v>0.14322351639685346</v>
      </c>
      <c r="E34">
        <f ca="1" t="shared" si="2"/>
        <v>60.223474966021755</v>
      </c>
      <c r="F34">
        <f ca="1" t="shared" si="4"/>
        <v>0.31995939681715996</v>
      </c>
    </row>
    <row r="35" spans="1:6" ht="13.5">
      <c r="A35">
        <f t="shared" si="5"/>
        <v>29</v>
      </c>
      <c r="B35">
        <f t="shared" si="3"/>
        <v>445.68101307858393</v>
      </c>
      <c r="C35">
        <f ca="1" t="shared" si="0"/>
        <v>489.2208782529066</v>
      </c>
      <c r="D35">
        <f t="shared" si="1"/>
        <v>0.2169156586896799</v>
      </c>
      <c r="E35">
        <f ca="1" t="shared" si="2"/>
        <v>102.10983796737173</v>
      </c>
      <c r="F35">
        <f ca="1" t="shared" si="4"/>
        <v>0.40393300098602924</v>
      </c>
    </row>
    <row r="36" spans="1:6" ht="13.5">
      <c r="A36">
        <f t="shared" si="5"/>
        <v>30</v>
      </c>
      <c r="B36">
        <f t="shared" si="3"/>
        <v>452.5495653201697</v>
      </c>
      <c r="C36">
        <f ca="1" t="shared" si="0"/>
        <v>364.33477275187016</v>
      </c>
      <c r="D36">
        <f t="shared" si="1"/>
        <v>0.12325107956390262</v>
      </c>
      <c r="E36">
        <f ca="1" t="shared" si="2"/>
        <v>50.837802962359916</v>
      </c>
      <c r="F36">
        <f ca="1" t="shared" si="4"/>
        <v>0.4472885855538164</v>
      </c>
    </row>
    <row r="37" spans="1:6" ht="13.5">
      <c r="A37">
        <f t="shared" si="5"/>
        <v>31</v>
      </c>
      <c r="B37">
        <f t="shared" si="3"/>
        <v>530.7950073245213</v>
      </c>
      <c r="C37">
        <f ca="1" t="shared" si="0"/>
        <v>422.0522368514995</v>
      </c>
      <c r="D37">
        <f t="shared" si="1"/>
        <v>0.16653917763862464</v>
      </c>
      <c r="E37">
        <f ca="1" t="shared" si="2"/>
        <v>86.06382376656708</v>
      </c>
      <c r="F37">
        <f ca="1" t="shared" si="4"/>
        <v>0.4794969552630487</v>
      </c>
    </row>
    <row r="38" spans="1:6" ht="13.5">
      <c r="A38">
        <f t="shared" si="5"/>
        <v>32</v>
      </c>
      <c r="B38">
        <f t="shared" si="3"/>
        <v>566.1782320383918</v>
      </c>
      <c r="C38">
        <f aca="true" ca="1" t="shared" si="6" ref="C38:C69">B38*(1-E$3+2*RAND()*E$3)</f>
        <v>732.6602639619573</v>
      </c>
      <c r="D38">
        <f aca="true" t="shared" si="7" ref="D38:D69">IF(C38&lt;H$2,0,IF(C38&lt;J$2,(J$3*(C38-H$2)/(J$2-H$2)),J$3))</f>
        <v>0.3</v>
      </c>
      <c r="E38">
        <f aca="true" ca="1" t="shared" si="8" ref="E38:E69">B38*D38*(1-F$3+2*RAND()*F$3)</f>
        <v>178.08609853305995</v>
      </c>
      <c r="F38">
        <f ca="1" t="shared" si="4"/>
        <v>0.463804500263627</v>
      </c>
    </row>
    <row r="39" spans="1:6" ht="13.5">
      <c r="A39">
        <f t="shared" si="5"/>
        <v>33</v>
      </c>
      <c r="B39">
        <f aca="true" t="shared" si="9" ref="B39:B75">(B38-E38)*EXP(F39-(B38-E38)*H$5)</f>
        <v>534.6095645339758</v>
      </c>
      <c r="C39">
        <f ca="1" t="shared" si="6"/>
        <v>625.0304953852278</v>
      </c>
      <c r="D39">
        <f t="shared" si="7"/>
        <v>0.3</v>
      </c>
      <c r="E39">
        <f ca="1" t="shared" si="8"/>
        <v>149.52465282667637</v>
      </c>
      <c r="F39">
        <f aca="true" ca="1" t="shared" si="10" ref="F39:F75">D$3*F38+(1-D$3)*(A$3*(1-C$3+2*RAND()*C$3))</f>
        <v>0.514339992384823</v>
      </c>
    </row>
    <row r="40" spans="1:6" ht="13.5">
      <c r="A40">
        <f t="shared" si="5"/>
        <v>34</v>
      </c>
      <c r="B40">
        <f t="shared" si="9"/>
        <v>544.9122364529915</v>
      </c>
      <c r="C40">
        <f ca="1" t="shared" si="6"/>
        <v>450.78885403964614</v>
      </c>
      <c r="D40">
        <f t="shared" si="7"/>
        <v>0.18809164052973462</v>
      </c>
      <c r="E40">
        <f ca="1" t="shared" si="8"/>
        <v>100.20433559175893</v>
      </c>
      <c r="F40">
        <f ca="1" t="shared" si="10"/>
        <v>0.5397033436589914</v>
      </c>
    </row>
    <row r="41" spans="1:6" ht="13.5">
      <c r="A41">
        <f t="shared" si="5"/>
        <v>35</v>
      </c>
      <c r="B41">
        <f t="shared" si="9"/>
        <v>671.5890234726775</v>
      </c>
      <c r="C41">
        <f ca="1" t="shared" si="6"/>
        <v>870.756731861275</v>
      </c>
      <c r="D41">
        <f t="shared" si="7"/>
        <v>0.3</v>
      </c>
      <c r="E41">
        <f ca="1" t="shared" si="8"/>
        <v>219.01141291453862</v>
      </c>
      <c r="F41">
        <f ca="1" t="shared" si="10"/>
        <v>0.6345828675731877</v>
      </c>
    </row>
    <row r="42" spans="1:6" ht="13.5">
      <c r="A42">
        <f t="shared" si="5"/>
        <v>36</v>
      </c>
      <c r="B42">
        <f t="shared" si="9"/>
        <v>689.5521640794929</v>
      </c>
      <c r="C42">
        <f ca="1" t="shared" si="6"/>
        <v>633.8274136897807</v>
      </c>
      <c r="D42">
        <f t="shared" si="7"/>
        <v>0.3</v>
      </c>
      <c r="E42">
        <f ca="1" t="shared" si="8"/>
        <v>224.98233552844633</v>
      </c>
      <c r="F42">
        <f ca="1" t="shared" si="10"/>
        <v>0.6473718911097934</v>
      </c>
    </row>
    <row r="43" spans="1:6" ht="13.5">
      <c r="A43">
        <f t="shared" si="5"/>
        <v>37</v>
      </c>
      <c r="B43">
        <f t="shared" si="9"/>
        <v>600.5754451915487</v>
      </c>
      <c r="C43">
        <f ca="1" t="shared" si="6"/>
        <v>486.37453422770557</v>
      </c>
      <c r="D43">
        <f t="shared" si="7"/>
        <v>0.21478090067077918</v>
      </c>
      <c r="E43">
        <f ca="1" t="shared" si="8"/>
        <v>122.08158605099112</v>
      </c>
      <c r="F43">
        <f ca="1" t="shared" si="10"/>
        <v>0.489061307663889</v>
      </c>
    </row>
    <row r="44" spans="1:6" ht="13.5">
      <c r="A44">
        <f t="shared" si="5"/>
        <v>38</v>
      </c>
      <c r="B44">
        <f t="shared" si="9"/>
        <v>614.4332004721114</v>
      </c>
      <c r="C44">
        <f ca="1" t="shared" si="6"/>
        <v>794.655310096104</v>
      </c>
      <c r="D44">
        <f t="shared" si="7"/>
        <v>0.3</v>
      </c>
      <c r="E44">
        <f ca="1" t="shared" si="8"/>
        <v>194.62687336575962</v>
      </c>
      <c r="F44">
        <f ca="1" t="shared" si="10"/>
        <v>0.4893037699219216</v>
      </c>
    </row>
    <row r="45" spans="1:6" ht="13.5">
      <c r="A45">
        <f t="shared" si="5"/>
        <v>39</v>
      </c>
      <c r="B45">
        <f t="shared" si="9"/>
        <v>512.0148664407776</v>
      </c>
      <c r="C45">
        <f ca="1" t="shared" si="6"/>
        <v>598.3412077477209</v>
      </c>
      <c r="D45">
        <f t="shared" si="7"/>
        <v>0.29875590581079065</v>
      </c>
      <c r="E45">
        <f ca="1" t="shared" si="8"/>
        <v>150.90611807333403</v>
      </c>
      <c r="F45">
        <f ca="1" t="shared" si="10"/>
        <v>0.40846334519939465</v>
      </c>
    </row>
    <row r="46" spans="1:6" ht="13.5">
      <c r="A46">
        <f t="shared" si="5"/>
        <v>40</v>
      </c>
      <c r="B46">
        <f t="shared" si="9"/>
        <v>428.30405123966057</v>
      </c>
      <c r="C46">
        <f ca="1" t="shared" si="6"/>
        <v>553.1885893071358</v>
      </c>
      <c r="D46">
        <f t="shared" si="7"/>
        <v>0.2648914419803518</v>
      </c>
      <c r="E46">
        <f ca="1" t="shared" si="8"/>
        <v>110.64744224617529</v>
      </c>
      <c r="F46">
        <f ca="1" t="shared" si="10"/>
        <v>0.3512085626597849</v>
      </c>
    </row>
    <row r="47" spans="1:6" ht="13.5">
      <c r="A47">
        <f t="shared" si="5"/>
        <v>41</v>
      </c>
      <c r="B47">
        <f t="shared" si="9"/>
        <v>390.6145945672946</v>
      </c>
      <c r="C47">
        <f ca="1" t="shared" si="6"/>
        <v>495.64705093294094</v>
      </c>
      <c r="D47">
        <f t="shared" si="7"/>
        <v>0.2217352881997057</v>
      </c>
      <c r="E47">
        <f ca="1" t="shared" si="8"/>
        <v>95.21518621191208</v>
      </c>
      <c r="F47">
        <f ca="1" t="shared" si="10"/>
        <v>0.36557873333083024</v>
      </c>
    </row>
    <row r="48" spans="1:6" ht="13.5">
      <c r="A48">
        <f t="shared" si="5"/>
        <v>42</v>
      </c>
      <c r="B48">
        <f t="shared" si="9"/>
        <v>426.3097527809339</v>
      </c>
      <c r="C48">
        <f ca="1" t="shared" si="6"/>
        <v>470.35218972456386</v>
      </c>
      <c r="D48">
        <f t="shared" si="7"/>
        <v>0.2027641422934229</v>
      </c>
      <c r="E48">
        <f ca="1" t="shared" si="8"/>
        <v>90.5599924115348</v>
      </c>
      <c r="F48">
        <f ca="1" t="shared" si="10"/>
        <v>0.5145375381919962</v>
      </c>
    </row>
    <row r="49" spans="1:6" ht="13.5">
      <c r="A49">
        <f t="shared" si="5"/>
        <v>43</v>
      </c>
      <c r="B49">
        <f t="shared" si="9"/>
        <v>545.1768145267245</v>
      </c>
      <c r="C49">
        <f ca="1" t="shared" si="6"/>
        <v>383.9958702620979</v>
      </c>
      <c r="D49">
        <f t="shared" si="7"/>
        <v>0.13799690269657344</v>
      </c>
      <c r="E49">
        <f ca="1" t="shared" si="8"/>
        <v>74.19479215311861</v>
      </c>
      <c r="F49">
        <f ca="1" t="shared" si="10"/>
        <v>0.6526189308703305</v>
      </c>
    </row>
    <row r="50" spans="1:6" ht="13.5">
      <c r="A50">
        <f t="shared" si="5"/>
        <v>44</v>
      </c>
      <c r="B50">
        <f t="shared" si="9"/>
        <v>749.0955411441016</v>
      </c>
      <c r="C50">
        <f ca="1" t="shared" si="6"/>
        <v>637.9691777377238</v>
      </c>
      <c r="D50">
        <f t="shared" si="7"/>
        <v>0.3</v>
      </c>
      <c r="E50">
        <f ca="1" t="shared" si="8"/>
        <v>225.2638416177809</v>
      </c>
      <c r="F50">
        <f ca="1" t="shared" si="10"/>
        <v>0.6995376206091877</v>
      </c>
    </row>
    <row r="51" spans="1:6" ht="13.5">
      <c r="A51">
        <f t="shared" si="5"/>
        <v>45</v>
      </c>
      <c r="B51">
        <f t="shared" si="9"/>
        <v>774.2826453915396</v>
      </c>
      <c r="C51">
        <f ca="1" t="shared" si="6"/>
        <v>845.0155931806732</v>
      </c>
      <c r="D51">
        <f t="shared" si="7"/>
        <v>0.3</v>
      </c>
      <c r="E51">
        <f ca="1" t="shared" si="8"/>
        <v>209.3201766972175</v>
      </c>
      <c r="F51">
        <f ca="1" t="shared" si="10"/>
        <v>0.6526823829969186</v>
      </c>
    </row>
    <row r="52" spans="1:6" ht="13.5">
      <c r="A52">
        <f t="shared" si="5"/>
        <v>46</v>
      </c>
      <c r="B52">
        <f t="shared" si="9"/>
        <v>778.1792112922357</v>
      </c>
      <c r="C52">
        <f ca="1" t="shared" si="6"/>
        <v>1007.8234914059077</v>
      </c>
      <c r="D52">
        <f t="shared" si="7"/>
        <v>0.3</v>
      </c>
      <c r="E52">
        <f ca="1" t="shared" si="8"/>
        <v>213.94209454867448</v>
      </c>
      <c r="F52">
        <f ca="1" t="shared" si="10"/>
        <v>0.6026787788536676</v>
      </c>
    </row>
    <row r="53" spans="1:6" ht="13.5">
      <c r="A53">
        <f t="shared" si="5"/>
        <v>47</v>
      </c>
      <c r="B53">
        <f t="shared" si="9"/>
        <v>700.1803905874912</v>
      </c>
      <c r="C53">
        <f ca="1" t="shared" si="6"/>
        <v>741.7166967932276</v>
      </c>
      <c r="D53">
        <f t="shared" si="7"/>
        <v>0.3</v>
      </c>
      <c r="E53">
        <f ca="1" t="shared" si="8"/>
        <v>219.22890748689022</v>
      </c>
      <c r="F53">
        <f ca="1" t="shared" si="10"/>
        <v>0.4979819781507786</v>
      </c>
    </row>
    <row r="54" spans="1:6" ht="13.5">
      <c r="A54">
        <f t="shared" si="5"/>
        <v>48</v>
      </c>
      <c r="B54">
        <f t="shared" si="9"/>
        <v>660.1602277841275</v>
      </c>
      <c r="C54">
        <f ca="1" t="shared" si="6"/>
        <v>672.2040438345336</v>
      </c>
      <c r="D54">
        <f t="shared" si="7"/>
        <v>0.3</v>
      </c>
      <c r="E54">
        <f ca="1" t="shared" si="8"/>
        <v>191.37590581932366</v>
      </c>
      <c r="F54">
        <f ca="1" t="shared" si="10"/>
        <v>0.5571919181932943</v>
      </c>
    </row>
    <row r="55" spans="1:6" ht="13.5">
      <c r="A55">
        <f t="shared" si="5"/>
        <v>49</v>
      </c>
      <c r="B55">
        <f t="shared" si="9"/>
        <v>586.5784740463918</v>
      </c>
      <c r="C55">
        <f ca="1" t="shared" si="6"/>
        <v>545.3814916058635</v>
      </c>
      <c r="D55">
        <f t="shared" si="7"/>
        <v>0.25903611870439763</v>
      </c>
      <c r="E55">
        <f ca="1" t="shared" si="8"/>
        <v>140.37571393150117</v>
      </c>
      <c r="F55">
        <f ca="1" t="shared" si="10"/>
        <v>0.45855582592030497</v>
      </c>
    </row>
    <row r="56" spans="1:6" ht="13.5">
      <c r="A56">
        <f t="shared" si="5"/>
        <v>50</v>
      </c>
      <c r="B56">
        <f t="shared" si="9"/>
        <v>550.8957698132853</v>
      </c>
      <c r="C56">
        <f ca="1" t="shared" si="6"/>
        <v>646.9671302500609</v>
      </c>
      <c r="D56">
        <f t="shared" si="7"/>
        <v>0.3</v>
      </c>
      <c r="E56">
        <f ca="1" t="shared" si="8"/>
        <v>155.49159590637439</v>
      </c>
      <c r="F56">
        <f ca="1" t="shared" si="10"/>
        <v>0.4338735380193841</v>
      </c>
    </row>
    <row r="57" spans="1:6" ht="13.5">
      <c r="A57">
        <f t="shared" si="5"/>
        <v>51</v>
      </c>
      <c r="B57">
        <f t="shared" si="9"/>
        <v>537.8589712391589</v>
      </c>
      <c r="C57">
        <f ca="1" t="shared" si="6"/>
        <v>604.9783413495879</v>
      </c>
      <c r="D57">
        <f t="shared" si="7"/>
        <v>0.3</v>
      </c>
      <c r="E57">
        <f ca="1" t="shared" si="8"/>
        <v>155.35822969690904</v>
      </c>
      <c r="F57">
        <f ca="1" t="shared" si="10"/>
        <v>0.5053900106646386</v>
      </c>
    </row>
    <row r="58" spans="1:6" ht="13.5">
      <c r="A58">
        <f t="shared" si="5"/>
        <v>52</v>
      </c>
      <c r="B58">
        <f t="shared" si="9"/>
        <v>521.9303992318091</v>
      </c>
      <c r="C58">
        <f ca="1" t="shared" si="6"/>
        <v>657.1596719454209</v>
      </c>
      <c r="D58">
        <f t="shared" si="7"/>
        <v>0.3</v>
      </c>
      <c r="E58">
        <f ca="1" t="shared" si="8"/>
        <v>161.45634241022188</v>
      </c>
      <c r="F58">
        <f ca="1" t="shared" si="10"/>
        <v>0.5020540230216648</v>
      </c>
    </row>
    <row r="59" spans="1:6" ht="13.5">
      <c r="A59">
        <f t="shared" si="5"/>
        <v>53</v>
      </c>
      <c r="B59">
        <f t="shared" si="9"/>
        <v>487.78398637528073</v>
      </c>
      <c r="C59">
        <f ca="1" t="shared" si="6"/>
        <v>418.7260936053433</v>
      </c>
      <c r="D59">
        <f t="shared" si="7"/>
        <v>0.16404457020400745</v>
      </c>
      <c r="E59">
        <f ca="1" t="shared" si="8"/>
        <v>77.91756626159189</v>
      </c>
      <c r="F59">
        <f ca="1" t="shared" si="10"/>
        <v>0.48268969569323494</v>
      </c>
    </row>
    <row r="60" spans="1:6" ht="13.5">
      <c r="A60">
        <f t="shared" si="5"/>
        <v>54</v>
      </c>
      <c r="B60">
        <f t="shared" si="9"/>
        <v>624.4606487445217</v>
      </c>
      <c r="C60">
        <f ca="1" t="shared" si="6"/>
        <v>639.8192536084858</v>
      </c>
      <c r="D60">
        <f t="shared" si="7"/>
        <v>0.3</v>
      </c>
      <c r="E60">
        <f ca="1" t="shared" si="8"/>
        <v>179.48346861118623</v>
      </c>
      <c r="F60">
        <f ca="1" t="shared" si="10"/>
        <v>0.6259902232066658</v>
      </c>
    </row>
    <row r="61" spans="1:6" ht="13.5">
      <c r="A61">
        <f t="shared" si="5"/>
        <v>55</v>
      </c>
      <c r="B61">
        <f t="shared" si="9"/>
        <v>720.7243852118384</v>
      </c>
      <c r="C61">
        <f ca="1" t="shared" si="6"/>
        <v>865.251185190013</v>
      </c>
      <c r="D61">
        <f t="shared" si="7"/>
        <v>0.3</v>
      </c>
      <c r="E61">
        <f ca="1" t="shared" si="8"/>
        <v>196.83668643017978</v>
      </c>
      <c r="F61">
        <f ca="1" t="shared" si="10"/>
        <v>0.7047223866267529</v>
      </c>
    </row>
    <row r="62" spans="1:6" ht="13.5">
      <c r="A62">
        <f t="shared" si="5"/>
        <v>56</v>
      </c>
      <c r="B62">
        <f t="shared" si="9"/>
        <v>764.795784461637</v>
      </c>
      <c r="C62">
        <f ca="1" t="shared" si="6"/>
        <v>621.1263400436247</v>
      </c>
      <c r="D62">
        <f t="shared" si="7"/>
        <v>0.3</v>
      </c>
      <c r="E62">
        <f ca="1" t="shared" si="8"/>
        <v>246.19692550521802</v>
      </c>
      <c r="F62">
        <f ca="1" t="shared" si="10"/>
        <v>0.6402753531140758</v>
      </c>
    </row>
    <row r="63" spans="1:6" ht="13.5">
      <c r="A63">
        <f t="shared" si="5"/>
        <v>57</v>
      </c>
      <c r="B63">
        <f t="shared" si="9"/>
        <v>729.729327373971</v>
      </c>
      <c r="C63">
        <f ca="1" t="shared" si="6"/>
        <v>658.494600396918</v>
      </c>
      <c r="D63">
        <f t="shared" si="7"/>
        <v>0.3</v>
      </c>
      <c r="E63">
        <f ca="1" t="shared" si="8"/>
        <v>234.9940332387684</v>
      </c>
      <c r="F63">
        <f ca="1" t="shared" si="10"/>
        <v>0.600842437580043</v>
      </c>
    </row>
    <row r="64" spans="1:6" ht="13.5">
      <c r="A64">
        <f t="shared" si="5"/>
        <v>58</v>
      </c>
      <c r="B64">
        <f t="shared" si="9"/>
        <v>674.0150497812949</v>
      </c>
      <c r="C64">
        <f ca="1" t="shared" si="6"/>
        <v>673.07861527581</v>
      </c>
      <c r="D64">
        <f t="shared" si="7"/>
        <v>0.3</v>
      </c>
      <c r="E64">
        <f ca="1" t="shared" si="8"/>
        <v>221.2192105013399</v>
      </c>
      <c r="F64">
        <f ca="1" t="shared" si="10"/>
        <v>0.5565972265718795</v>
      </c>
    </row>
    <row r="65" spans="1:6" ht="13.5">
      <c r="A65">
        <f t="shared" si="5"/>
        <v>59</v>
      </c>
      <c r="B65">
        <f t="shared" si="9"/>
        <v>646.7217290923066</v>
      </c>
      <c r="C65">
        <f ca="1" t="shared" si="6"/>
        <v>606.2442271463362</v>
      </c>
      <c r="D65">
        <f t="shared" si="7"/>
        <v>0.3</v>
      </c>
      <c r="E65">
        <f ca="1" t="shared" si="8"/>
        <v>183.845078792086</v>
      </c>
      <c r="F65">
        <f ca="1" t="shared" si="10"/>
        <v>0.582872689507838</v>
      </c>
    </row>
    <row r="66" spans="1:6" ht="13.5">
      <c r="A66">
        <f t="shared" si="5"/>
        <v>60</v>
      </c>
      <c r="B66">
        <f t="shared" si="9"/>
        <v>686.1946987215443</v>
      </c>
      <c r="C66">
        <f ca="1" t="shared" si="6"/>
        <v>624.5742060437618</v>
      </c>
      <c r="D66">
        <f t="shared" si="7"/>
        <v>0.3</v>
      </c>
      <c r="E66">
        <f ca="1" t="shared" si="8"/>
        <v>219.44566603227656</v>
      </c>
      <c r="F66">
        <f ca="1" t="shared" si="10"/>
        <v>0.6251391254324975</v>
      </c>
    </row>
    <row r="67" spans="1:6" ht="13.5">
      <c r="A67">
        <f t="shared" si="5"/>
        <v>61</v>
      </c>
      <c r="B67">
        <f t="shared" si="9"/>
        <v>620.1026286759525</v>
      </c>
      <c r="C67">
        <f ca="1" t="shared" si="6"/>
        <v>726.0579880844111</v>
      </c>
      <c r="D67">
        <f t="shared" si="7"/>
        <v>0.3</v>
      </c>
      <c r="E67">
        <f ca="1" t="shared" si="8"/>
        <v>187.02878494436376</v>
      </c>
      <c r="F67">
        <f ca="1" t="shared" si="10"/>
        <v>0.5174678008266251</v>
      </c>
    </row>
    <row r="68" spans="1:6" ht="13.5">
      <c r="A68">
        <f t="shared" si="5"/>
        <v>62</v>
      </c>
      <c r="B68">
        <f t="shared" si="9"/>
        <v>656.7629846670911</v>
      </c>
      <c r="C68">
        <f ca="1" t="shared" si="6"/>
        <v>516.5259682860648</v>
      </c>
      <c r="D68">
        <f t="shared" si="7"/>
        <v>0.23739447621454857</v>
      </c>
      <c r="E68">
        <f ca="1" t="shared" si="8"/>
        <v>159.67191826940189</v>
      </c>
      <c r="F68">
        <f ca="1" t="shared" si="10"/>
        <v>0.6329518680736343</v>
      </c>
    </row>
    <row r="69" spans="1:6" ht="13.5">
      <c r="A69">
        <f t="shared" si="5"/>
        <v>63</v>
      </c>
      <c r="B69">
        <f t="shared" si="9"/>
        <v>773.6334049064094</v>
      </c>
      <c r="C69">
        <f ca="1" t="shared" si="6"/>
        <v>978.2185681917282</v>
      </c>
      <c r="D69">
        <f t="shared" si="7"/>
        <v>0.3</v>
      </c>
      <c r="E69">
        <f ca="1" t="shared" si="8"/>
        <v>221.44767118642406</v>
      </c>
      <c r="F69">
        <f ca="1" t="shared" si="10"/>
        <v>0.6908704160151103</v>
      </c>
    </row>
    <row r="70" spans="1:6" ht="13.5">
      <c r="A70">
        <f t="shared" si="5"/>
        <v>64</v>
      </c>
      <c r="B70">
        <f t="shared" si="9"/>
        <v>787.566039406826</v>
      </c>
      <c r="C70">
        <f aca="true" ca="1" t="shared" si="11" ref="C70:C75">B70*(1-E$3+2*RAND()*E$3)</f>
        <v>565.7915865413562</v>
      </c>
      <c r="D70">
        <f aca="true" t="shared" si="12" ref="D70:D75">IF(C70&lt;H$2,0,IF(C70&lt;J$2,(J$3*(C70-H$2)/(J$2-H$2)),J$3))</f>
        <v>0.27434368990601715</v>
      </c>
      <c r="E70">
        <f aca="true" ca="1" t="shared" si="13" ref="E70:E75">B70*D70*(1-F$3+2*RAND()*F$3)</f>
        <v>214.9740952393493</v>
      </c>
      <c r="F70">
        <f ca="1" t="shared" si="10"/>
        <v>0.6311556297952094</v>
      </c>
    </row>
    <row r="71" spans="1:6" ht="13.5">
      <c r="A71">
        <f t="shared" si="5"/>
        <v>65</v>
      </c>
      <c r="B71">
        <f t="shared" si="9"/>
        <v>751.2027826388108</v>
      </c>
      <c r="C71">
        <f ca="1" t="shared" si="11"/>
        <v>552.549860303176</v>
      </c>
      <c r="D71">
        <f t="shared" si="12"/>
        <v>0.264412395227382</v>
      </c>
      <c r="E71">
        <f ca="1" t="shared" si="13"/>
        <v>185.25558296275088</v>
      </c>
      <c r="F71">
        <f ca="1" t="shared" si="10"/>
        <v>0.5577982805298924</v>
      </c>
    </row>
    <row r="72" spans="1:6" ht="13.5">
      <c r="A72">
        <f>A71+1</f>
        <v>66</v>
      </c>
      <c r="B72">
        <f t="shared" si="9"/>
        <v>692.7637379213978</v>
      </c>
      <c r="C72">
        <f ca="1" t="shared" si="11"/>
        <v>869.4354704165729</v>
      </c>
      <c r="D72">
        <f t="shared" si="12"/>
        <v>0.3</v>
      </c>
      <c r="E72">
        <f ca="1" t="shared" si="13"/>
        <v>188.6052365244325</v>
      </c>
      <c r="F72">
        <f ca="1" t="shared" si="10"/>
        <v>0.48516182731863927</v>
      </c>
    </row>
    <row r="73" spans="1:6" ht="13.5">
      <c r="A73">
        <f>A72+1</f>
        <v>67</v>
      </c>
      <c r="B73">
        <f t="shared" si="9"/>
        <v>634.1526963769168</v>
      </c>
      <c r="C73">
        <f ca="1" t="shared" si="11"/>
        <v>661.4745735744849</v>
      </c>
      <c r="D73">
        <f t="shared" si="12"/>
        <v>0.3</v>
      </c>
      <c r="E73">
        <f ca="1" t="shared" si="13"/>
        <v>206.443163113258</v>
      </c>
      <c r="F73">
        <f ca="1" t="shared" si="10"/>
        <v>0.4814783166278654</v>
      </c>
    </row>
    <row r="74" spans="1:6" ht="13.5">
      <c r="A74">
        <f>A73+1</f>
        <v>68</v>
      </c>
      <c r="B74">
        <f t="shared" si="9"/>
        <v>545.4198114702027</v>
      </c>
      <c r="C74">
        <f ca="1" t="shared" si="11"/>
        <v>534.3334438181905</v>
      </c>
      <c r="D74">
        <f t="shared" si="12"/>
        <v>0.25075008286364286</v>
      </c>
      <c r="E74">
        <f ca="1" t="shared" si="13"/>
        <v>123.18735798788967</v>
      </c>
      <c r="F74">
        <f ca="1" t="shared" si="10"/>
        <v>0.4569662564562454</v>
      </c>
    </row>
    <row r="75" spans="1:6" ht="13.5">
      <c r="A75">
        <f>A74+1</f>
        <v>69</v>
      </c>
      <c r="B75">
        <f t="shared" si="9"/>
        <v>525.4923265354465</v>
      </c>
      <c r="C75">
        <f ca="1" t="shared" si="11"/>
        <v>370.6822938484193</v>
      </c>
      <c r="D75">
        <f t="shared" si="12"/>
        <v>0.12801172038631448</v>
      </c>
      <c r="E75">
        <f ca="1" t="shared" si="13"/>
        <v>68.62177178560587</v>
      </c>
      <c r="F75">
        <f ca="1" t="shared" si="10"/>
        <v>0.4298958147189991</v>
      </c>
    </row>
    <row r="76" spans="1:6" ht="13.5">
      <c r="A76">
        <f aca="true" t="shared" si="14" ref="A76:A85">A75+1</f>
        <v>70</v>
      </c>
      <c r="B76">
        <f aca="true" t="shared" si="15" ref="B76:B85">(B75-E75)*EXP(F76-(B75-E75)*H$5)</f>
        <v>639.804774028841</v>
      </c>
      <c r="C76">
        <f aca="true" ca="1" t="shared" si="16" ref="C76:C85">B76*(1-E$3+2*RAND()*E$3)</f>
        <v>476.8645938595341</v>
      </c>
      <c r="D76">
        <f aca="true" t="shared" si="17" ref="D76:D85">IF(C76&lt;H$2,0,IF(C76&lt;J$2,(J$3*(C76-H$2)/(J$2-H$2)),J$3))</f>
        <v>0.2076484453946506</v>
      </c>
      <c r="E76">
        <f aca="true" ca="1" t="shared" si="18" ref="E76:E85">B76*D76*(1-F$3+2*RAND()*F$3)</f>
        <v>123.81444057647347</v>
      </c>
      <c r="F76">
        <f aca="true" ca="1" t="shared" si="19" ref="F76:F85">D$3*F75+(1-D$3)*(A$3*(1-C$3+2*RAND()*C$3))</f>
        <v>0.5651982658433627</v>
      </c>
    </row>
    <row r="77" spans="1:6" ht="13.5">
      <c r="A77">
        <f t="shared" si="14"/>
        <v>71</v>
      </c>
      <c r="B77">
        <f t="shared" si="15"/>
        <v>702.4267673529449</v>
      </c>
      <c r="C77">
        <f ca="1" t="shared" si="16"/>
        <v>652.8338435358783</v>
      </c>
      <c r="D77">
        <f t="shared" si="17"/>
        <v>0.3</v>
      </c>
      <c r="E77">
        <f ca="1" t="shared" si="18"/>
        <v>192.59903151173378</v>
      </c>
      <c r="F77">
        <f ca="1" t="shared" si="19"/>
        <v>0.5664482850525415</v>
      </c>
    </row>
    <row r="78" spans="1:6" ht="13.5">
      <c r="A78">
        <f t="shared" si="14"/>
        <v>72</v>
      </c>
      <c r="B78">
        <f t="shared" si="15"/>
        <v>779.8957329635546</v>
      </c>
      <c r="C78">
        <f ca="1" t="shared" si="16"/>
        <v>636.1162325049265</v>
      </c>
      <c r="D78">
        <f t="shared" si="17"/>
        <v>0.3</v>
      </c>
      <c r="E78">
        <f ca="1" t="shared" si="18"/>
        <v>214.73568206668992</v>
      </c>
      <c r="F78">
        <f ca="1" t="shared" si="19"/>
        <v>0.6800012071812017</v>
      </c>
    </row>
    <row r="79" spans="1:6" ht="13.5">
      <c r="A79">
        <f t="shared" si="14"/>
        <v>73</v>
      </c>
      <c r="B79">
        <f t="shared" si="15"/>
        <v>831.9383690429861</v>
      </c>
      <c r="C79">
        <f ca="1" t="shared" si="16"/>
        <v>637.5270205060596</v>
      </c>
      <c r="D79">
        <f t="shared" si="17"/>
        <v>0.3</v>
      </c>
      <c r="E79">
        <f ca="1" t="shared" si="18"/>
        <v>258.6004703456141</v>
      </c>
      <c r="F79">
        <f ca="1" t="shared" si="19"/>
        <v>0.6692294209013689</v>
      </c>
    </row>
    <row r="80" spans="1:6" ht="13.5">
      <c r="A80">
        <f t="shared" si="14"/>
        <v>74</v>
      </c>
      <c r="B80">
        <f t="shared" si="15"/>
        <v>892.9304130920468</v>
      </c>
      <c r="C80">
        <f ca="1" t="shared" si="16"/>
        <v>724.5802994082992</v>
      </c>
      <c r="D80">
        <f t="shared" si="17"/>
        <v>0.3</v>
      </c>
      <c r="E80">
        <f ca="1" t="shared" si="18"/>
        <v>277.5497815669648</v>
      </c>
      <c r="F80">
        <f ca="1" t="shared" si="19"/>
        <v>0.7297023583680169</v>
      </c>
    </row>
    <row r="81" spans="1:6" ht="13.5">
      <c r="A81">
        <f t="shared" si="14"/>
        <v>75</v>
      </c>
      <c r="B81">
        <f t="shared" si="15"/>
        <v>849.0364227483013</v>
      </c>
      <c r="C81">
        <f ca="1" t="shared" si="16"/>
        <v>819.687231280386</v>
      </c>
      <c r="D81">
        <f t="shared" si="17"/>
        <v>0.3</v>
      </c>
      <c r="E81">
        <f ca="1" t="shared" si="18"/>
        <v>274.91236192379444</v>
      </c>
      <c r="F81">
        <f ca="1" t="shared" si="19"/>
        <v>0.6295514125095433</v>
      </c>
    </row>
    <row r="82" spans="1:6" ht="13.5">
      <c r="A82">
        <f t="shared" si="14"/>
        <v>76</v>
      </c>
      <c r="B82">
        <f t="shared" si="15"/>
        <v>671.4816903295023</v>
      </c>
      <c r="C82">
        <f ca="1" t="shared" si="16"/>
        <v>586.4434336190842</v>
      </c>
      <c r="D82">
        <f t="shared" si="17"/>
        <v>0.2898325752143131</v>
      </c>
      <c r="E82">
        <f ca="1" t="shared" si="18"/>
        <v>205.56797359602206</v>
      </c>
      <c r="F82">
        <f ca="1" t="shared" si="19"/>
        <v>0.4437032723758897</v>
      </c>
    </row>
    <row r="83" spans="1:6" ht="13.5">
      <c r="A83">
        <f t="shared" si="14"/>
        <v>77</v>
      </c>
      <c r="B83">
        <f t="shared" si="15"/>
        <v>677.0711858224556</v>
      </c>
      <c r="C83">
        <f ca="1" t="shared" si="16"/>
        <v>777.3489592619954</v>
      </c>
      <c r="D83">
        <f t="shared" si="17"/>
        <v>0.3</v>
      </c>
      <c r="E83">
        <f ca="1" t="shared" si="18"/>
        <v>221.2743900500805</v>
      </c>
      <c r="F83">
        <f ca="1" t="shared" si="19"/>
        <v>0.6067328149189556</v>
      </c>
    </row>
    <row r="84" spans="1:6" ht="13.5">
      <c r="A84">
        <f t="shared" si="14"/>
        <v>78</v>
      </c>
      <c r="B84">
        <f t="shared" si="15"/>
        <v>719.3503233452376</v>
      </c>
      <c r="C84">
        <f ca="1" t="shared" si="16"/>
        <v>608.9498814215655</v>
      </c>
      <c r="D84">
        <f t="shared" si="17"/>
        <v>0.3</v>
      </c>
      <c r="E84">
        <f ca="1" t="shared" si="18"/>
        <v>221.1329071062407</v>
      </c>
      <c r="F84">
        <f ca="1" t="shared" si="19"/>
        <v>0.6841997869769133</v>
      </c>
    </row>
    <row r="85" spans="1:6" ht="13.5">
      <c r="A85">
        <f t="shared" si="14"/>
        <v>79</v>
      </c>
      <c r="B85">
        <f t="shared" si="15"/>
        <v>832.3815922698593</v>
      </c>
      <c r="C85">
        <f ca="1" t="shared" si="16"/>
        <v>592.0176906954692</v>
      </c>
      <c r="D85">
        <f t="shared" si="17"/>
        <v>0.29401326802160194</v>
      </c>
      <c r="E85">
        <f ca="1" t="shared" si="18"/>
        <v>224.43534940158884</v>
      </c>
      <c r="F85">
        <f ca="1" t="shared" si="19"/>
        <v>0.7623631278055345</v>
      </c>
    </row>
  </sheetData>
  <conditionalFormatting sqref="M2">
    <cfRule type="cellIs" priority="1" dxfId="0" operator="lessThan" stopIfTrue="1">
      <formula>$M$3</formula>
    </cfRule>
  </conditionalFormatting>
  <conditionalFormatting sqref="N2">
    <cfRule type="cellIs" priority="2" dxfId="0" operator="lessThan" stopIfTrue="1">
      <formula>N$3</formula>
    </cfRule>
  </conditionalFormatting>
  <conditionalFormatting sqref="O2:P2">
    <cfRule type="cellIs" priority="3" dxfId="0" operator="greaterThanOrEqual" stopIfTrue="1">
      <formula>0</formula>
    </cfRule>
  </conditionalFormatting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workbookViewId="0" topLeftCell="A1">
      <pane xSplit="1" ySplit="2" topLeftCell="B9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7" sqref="A107"/>
    </sheetView>
  </sheetViews>
  <sheetFormatPr defaultColWidth="9.00390625" defaultRowHeight="13.5"/>
  <cols>
    <col min="1" max="1" width="4.625" style="0" customWidth="1"/>
    <col min="2" max="2" width="6.375" style="0" bestFit="1" customWidth="1"/>
    <col min="3" max="3" width="7.75390625" style="0" customWidth="1"/>
    <col min="4" max="4" width="9.50390625" style="0" customWidth="1"/>
    <col min="5" max="5" width="8.125" style="0" customWidth="1"/>
    <col min="6" max="6" width="6.875" style="0" customWidth="1"/>
    <col min="7" max="7" width="7.50390625" style="0" customWidth="1"/>
    <col min="8" max="8" width="5.75390625" style="0" customWidth="1"/>
    <col min="9" max="9" width="11.125" style="0" customWidth="1"/>
    <col min="10" max="10" width="6.125" style="0" customWidth="1"/>
    <col min="11" max="11" width="9.125" style="0" customWidth="1"/>
    <col min="12" max="12" width="4.875" style="0" customWidth="1"/>
    <col min="13" max="13" width="11.875" style="0" customWidth="1"/>
    <col min="14" max="14" width="19.00390625" style="0" customWidth="1"/>
    <col min="15" max="255" width="9.625" style="0" customWidth="1"/>
    <col min="256" max="16384" width="8.625" style="0" customWidth="1"/>
  </cols>
  <sheetData>
    <row r="1" ht="13.5">
      <c r="A1" s="15" t="s">
        <v>41</v>
      </c>
    </row>
    <row r="2" spans="1:14" ht="13.5">
      <c r="A2" s="15" t="s">
        <v>42</v>
      </c>
      <c r="B2" s="15" t="s">
        <v>27</v>
      </c>
      <c r="C2" s="15" t="s">
        <v>28</v>
      </c>
      <c r="D2" s="15" t="s">
        <v>29</v>
      </c>
      <c r="E2" s="15" t="s">
        <v>30</v>
      </c>
      <c r="F2" s="15" t="s">
        <v>31</v>
      </c>
      <c r="G2" s="15" t="s">
        <v>32</v>
      </c>
      <c r="H2" s="15" t="s">
        <v>43</v>
      </c>
      <c r="I2" s="15" t="s">
        <v>44</v>
      </c>
      <c r="J2" s="15" t="s">
        <v>33</v>
      </c>
      <c r="K2" s="15" t="s">
        <v>34</v>
      </c>
      <c r="L2" s="15" t="s">
        <v>35</v>
      </c>
      <c r="M2" s="15" t="s">
        <v>36</v>
      </c>
      <c r="N2" t="s">
        <v>45</v>
      </c>
    </row>
    <row r="3" ht="13.5">
      <c r="A3">
        <v>1900</v>
      </c>
    </row>
    <row r="4" spans="1:14" ht="13.5">
      <c r="A4">
        <f aca="true" t="shared" si="0" ref="A4:A67">A3+1</f>
        <v>1901</v>
      </c>
      <c r="B4">
        <v>0</v>
      </c>
      <c r="C4">
        <v>24</v>
      </c>
      <c r="F4">
        <v>1</v>
      </c>
      <c r="G4">
        <v>10</v>
      </c>
      <c r="K4">
        <v>202</v>
      </c>
      <c r="L4">
        <v>35</v>
      </c>
      <c r="N4">
        <f>E4+G4+B4</f>
        <v>10</v>
      </c>
    </row>
    <row r="5" spans="1:14" ht="13.5">
      <c r="A5">
        <f t="shared" si="0"/>
        <v>1902</v>
      </c>
      <c r="B5">
        <v>2</v>
      </c>
      <c r="C5">
        <v>22</v>
      </c>
      <c r="F5">
        <v>1</v>
      </c>
      <c r="G5">
        <v>12</v>
      </c>
      <c r="K5">
        <v>234</v>
      </c>
      <c r="L5">
        <v>34</v>
      </c>
      <c r="N5">
        <f aca="true" t="shared" si="1" ref="N5:N68">E5+G5+B5</f>
        <v>14</v>
      </c>
    </row>
    <row r="6" spans="1:14" ht="13.5">
      <c r="A6">
        <f t="shared" si="0"/>
        <v>1903</v>
      </c>
      <c r="B6">
        <v>0</v>
      </c>
      <c r="C6">
        <v>25</v>
      </c>
      <c r="F6">
        <v>1</v>
      </c>
      <c r="G6">
        <v>10</v>
      </c>
      <c r="K6">
        <v>126</v>
      </c>
      <c r="L6">
        <v>28</v>
      </c>
      <c r="N6">
        <f t="shared" si="1"/>
        <v>10</v>
      </c>
    </row>
    <row r="7" spans="1:14" ht="13.5">
      <c r="A7">
        <f t="shared" si="0"/>
        <v>1904</v>
      </c>
      <c r="B7">
        <v>5</v>
      </c>
      <c r="C7">
        <v>24</v>
      </c>
      <c r="F7">
        <v>1</v>
      </c>
      <c r="G7">
        <v>10</v>
      </c>
      <c r="K7">
        <v>148</v>
      </c>
      <c r="L7">
        <v>32</v>
      </c>
      <c r="N7">
        <f t="shared" si="1"/>
        <v>15</v>
      </c>
    </row>
    <row r="8" spans="1:14" ht="13.5">
      <c r="A8">
        <f t="shared" si="0"/>
        <v>1905</v>
      </c>
      <c r="B8">
        <v>0</v>
      </c>
      <c r="C8">
        <v>19</v>
      </c>
      <c r="D8">
        <v>119</v>
      </c>
      <c r="E8">
        <v>32</v>
      </c>
      <c r="F8">
        <v>7</v>
      </c>
      <c r="G8">
        <v>9</v>
      </c>
      <c r="J8">
        <v>0</v>
      </c>
      <c r="K8">
        <v>151</v>
      </c>
      <c r="L8">
        <v>42</v>
      </c>
      <c r="M8">
        <v>3</v>
      </c>
      <c r="N8">
        <f t="shared" si="1"/>
        <v>41</v>
      </c>
    </row>
    <row r="9" spans="1:14" ht="13.5">
      <c r="A9">
        <f t="shared" si="0"/>
        <v>1906</v>
      </c>
      <c r="B9">
        <v>3</v>
      </c>
      <c r="C9">
        <v>15</v>
      </c>
      <c r="D9">
        <v>113</v>
      </c>
      <c r="E9">
        <v>26</v>
      </c>
      <c r="F9">
        <v>7</v>
      </c>
      <c r="G9">
        <v>9</v>
      </c>
      <c r="J9">
        <v>0</v>
      </c>
      <c r="K9">
        <v>139</v>
      </c>
      <c r="L9">
        <v>44</v>
      </c>
      <c r="M9">
        <v>2</v>
      </c>
      <c r="N9">
        <f t="shared" si="1"/>
        <v>38</v>
      </c>
    </row>
    <row r="10" spans="1:14" ht="13.5">
      <c r="A10">
        <f t="shared" si="0"/>
        <v>1907</v>
      </c>
      <c r="B10">
        <v>7</v>
      </c>
      <c r="C10">
        <v>17</v>
      </c>
      <c r="D10">
        <v>124</v>
      </c>
      <c r="E10">
        <v>35</v>
      </c>
      <c r="F10">
        <v>5</v>
      </c>
      <c r="G10">
        <v>11</v>
      </c>
      <c r="J10">
        <v>0</v>
      </c>
      <c r="K10">
        <v>159</v>
      </c>
      <c r="L10">
        <v>33</v>
      </c>
      <c r="M10">
        <v>3</v>
      </c>
      <c r="N10">
        <f t="shared" si="1"/>
        <v>53</v>
      </c>
    </row>
    <row r="11" spans="1:14" ht="13.5">
      <c r="A11">
        <f t="shared" si="0"/>
        <v>1908</v>
      </c>
      <c r="B11">
        <v>6</v>
      </c>
      <c r="C11">
        <v>17</v>
      </c>
      <c r="D11">
        <v>112</v>
      </c>
      <c r="E11">
        <v>46</v>
      </c>
      <c r="F11">
        <v>8</v>
      </c>
      <c r="G11">
        <v>11</v>
      </c>
      <c r="J11">
        <v>0</v>
      </c>
      <c r="K11">
        <v>158</v>
      </c>
      <c r="L11">
        <v>50</v>
      </c>
      <c r="M11">
        <v>7</v>
      </c>
      <c r="N11">
        <f t="shared" si="1"/>
        <v>63</v>
      </c>
    </row>
    <row r="12" spans="1:14" ht="13.5">
      <c r="A12">
        <f t="shared" si="0"/>
        <v>1909</v>
      </c>
      <c r="B12">
        <v>14</v>
      </c>
      <c r="C12">
        <v>25</v>
      </c>
      <c r="D12">
        <v>122</v>
      </c>
      <c r="E12">
        <v>47</v>
      </c>
      <c r="F12">
        <v>19</v>
      </c>
      <c r="G12">
        <v>14</v>
      </c>
      <c r="J12">
        <v>0</v>
      </c>
      <c r="K12">
        <v>169</v>
      </c>
      <c r="L12">
        <v>51</v>
      </c>
      <c r="M12">
        <v>6</v>
      </c>
      <c r="N12">
        <f t="shared" si="1"/>
        <v>75</v>
      </c>
    </row>
    <row r="13" spans="1:14" ht="13.5">
      <c r="A13">
        <f t="shared" si="0"/>
        <v>1910</v>
      </c>
      <c r="B13">
        <v>10</v>
      </c>
      <c r="C13">
        <v>28</v>
      </c>
      <c r="D13">
        <v>132</v>
      </c>
      <c r="E13">
        <v>54</v>
      </c>
      <c r="F13">
        <v>195</v>
      </c>
      <c r="G13">
        <v>13</v>
      </c>
      <c r="J13">
        <v>0</v>
      </c>
      <c r="K13">
        <v>186</v>
      </c>
      <c r="L13">
        <v>40</v>
      </c>
      <c r="M13">
        <v>11</v>
      </c>
      <c r="N13">
        <f t="shared" si="1"/>
        <v>77</v>
      </c>
    </row>
    <row r="14" spans="1:14" ht="13.5">
      <c r="A14">
        <f t="shared" si="0"/>
        <v>1911</v>
      </c>
      <c r="B14">
        <v>8</v>
      </c>
      <c r="C14">
        <v>30</v>
      </c>
      <c r="D14">
        <v>128</v>
      </c>
      <c r="E14">
        <v>60</v>
      </c>
      <c r="F14">
        <v>273</v>
      </c>
      <c r="G14">
        <v>10</v>
      </c>
      <c r="J14">
        <v>0</v>
      </c>
      <c r="K14">
        <v>188</v>
      </c>
      <c r="L14">
        <v>50</v>
      </c>
      <c r="M14">
        <v>17</v>
      </c>
      <c r="N14">
        <f t="shared" si="1"/>
        <v>78</v>
      </c>
    </row>
    <row r="15" spans="1:14" ht="13.5">
      <c r="A15">
        <f t="shared" si="0"/>
        <v>1912</v>
      </c>
      <c r="B15">
        <v>59</v>
      </c>
      <c r="C15">
        <v>34</v>
      </c>
      <c r="D15">
        <v>145</v>
      </c>
      <c r="E15">
        <v>104</v>
      </c>
      <c r="F15">
        <v>251</v>
      </c>
      <c r="G15">
        <v>13</v>
      </c>
      <c r="J15">
        <v>0</v>
      </c>
      <c r="K15">
        <v>249</v>
      </c>
      <c r="L15">
        <v>50</v>
      </c>
      <c r="M15">
        <v>20</v>
      </c>
      <c r="N15">
        <f t="shared" si="1"/>
        <v>176</v>
      </c>
    </row>
    <row r="16" spans="1:14" ht="13.5">
      <c r="A16">
        <f t="shared" si="0"/>
        <v>1913</v>
      </c>
      <c r="B16">
        <v>34</v>
      </c>
      <c r="C16">
        <v>33</v>
      </c>
      <c r="D16">
        <v>172</v>
      </c>
      <c r="E16">
        <v>98</v>
      </c>
      <c r="F16">
        <v>405</v>
      </c>
      <c r="G16">
        <v>11</v>
      </c>
      <c r="J16">
        <v>0</v>
      </c>
      <c r="K16">
        <v>270</v>
      </c>
      <c r="L16">
        <v>41</v>
      </c>
      <c r="M16">
        <v>28</v>
      </c>
      <c r="N16">
        <f t="shared" si="1"/>
        <v>143</v>
      </c>
    </row>
    <row r="17" spans="1:14" ht="13.5">
      <c r="A17">
        <f t="shared" si="0"/>
        <v>1914</v>
      </c>
      <c r="B17">
        <v>19</v>
      </c>
      <c r="C17">
        <v>37</v>
      </c>
      <c r="D17">
        <v>210</v>
      </c>
      <c r="E17">
        <v>107</v>
      </c>
      <c r="F17">
        <v>405</v>
      </c>
      <c r="G17">
        <v>10</v>
      </c>
      <c r="J17">
        <v>0</v>
      </c>
      <c r="K17">
        <v>317</v>
      </c>
      <c r="L17">
        <v>52</v>
      </c>
      <c r="M17">
        <v>15</v>
      </c>
      <c r="N17">
        <f t="shared" si="1"/>
        <v>136</v>
      </c>
    </row>
    <row r="18" spans="1:14" ht="13.5">
      <c r="A18">
        <f t="shared" si="0"/>
        <v>1915</v>
      </c>
      <c r="B18">
        <v>19</v>
      </c>
      <c r="C18">
        <v>40</v>
      </c>
      <c r="D18">
        <v>231</v>
      </c>
      <c r="E18">
        <v>95</v>
      </c>
      <c r="F18">
        <v>448</v>
      </c>
      <c r="G18">
        <v>10</v>
      </c>
      <c r="J18">
        <v>0</v>
      </c>
      <c r="K18">
        <v>326</v>
      </c>
      <c r="L18">
        <v>72</v>
      </c>
      <c r="M18">
        <v>24</v>
      </c>
      <c r="N18">
        <f t="shared" si="1"/>
        <v>124</v>
      </c>
    </row>
    <row r="19" spans="1:14" ht="13.5">
      <c r="A19">
        <f t="shared" si="0"/>
        <v>1916</v>
      </c>
      <c r="B19">
        <v>13</v>
      </c>
      <c r="C19">
        <v>44</v>
      </c>
      <c r="D19">
        <v>235</v>
      </c>
      <c r="E19">
        <v>121</v>
      </c>
      <c r="F19">
        <v>518</v>
      </c>
      <c r="G19">
        <v>13</v>
      </c>
      <c r="J19">
        <v>0</v>
      </c>
      <c r="K19">
        <v>356</v>
      </c>
      <c r="L19">
        <v>35</v>
      </c>
      <c r="M19">
        <v>24</v>
      </c>
      <c r="N19">
        <f t="shared" si="1"/>
        <v>147</v>
      </c>
    </row>
    <row r="20" spans="1:14" ht="13.5">
      <c r="A20">
        <f t="shared" si="0"/>
        <v>1917</v>
      </c>
      <c r="B20">
        <v>8</v>
      </c>
      <c r="C20">
        <v>44</v>
      </c>
      <c r="D20">
        <v>362</v>
      </c>
      <c r="E20">
        <v>83</v>
      </c>
      <c r="F20">
        <v>331</v>
      </c>
      <c r="G20">
        <v>12</v>
      </c>
      <c r="J20">
        <v>0</v>
      </c>
      <c r="K20">
        <v>445</v>
      </c>
      <c r="L20">
        <v>33</v>
      </c>
      <c r="M20">
        <v>21</v>
      </c>
      <c r="N20">
        <f t="shared" si="1"/>
        <v>103</v>
      </c>
    </row>
    <row r="21" spans="1:14" ht="13.5">
      <c r="A21">
        <f t="shared" si="0"/>
        <v>1918</v>
      </c>
      <c r="B21">
        <v>3</v>
      </c>
      <c r="C21">
        <v>59</v>
      </c>
      <c r="D21">
        <v>252</v>
      </c>
      <c r="E21">
        <v>80</v>
      </c>
      <c r="F21">
        <v>297</v>
      </c>
      <c r="G21">
        <v>11</v>
      </c>
      <c r="J21">
        <v>0</v>
      </c>
      <c r="K21">
        <v>332</v>
      </c>
      <c r="L21">
        <v>28</v>
      </c>
      <c r="M21">
        <v>27</v>
      </c>
      <c r="N21">
        <f t="shared" si="1"/>
        <v>94</v>
      </c>
    </row>
    <row r="22" spans="1:14" ht="13.5">
      <c r="A22">
        <f t="shared" si="0"/>
        <v>1919</v>
      </c>
      <c r="B22">
        <v>3</v>
      </c>
      <c r="C22">
        <v>53</v>
      </c>
      <c r="D22">
        <v>259</v>
      </c>
      <c r="E22">
        <v>112</v>
      </c>
      <c r="F22">
        <v>463</v>
      </c>
      <c r="G22">
        <v>12</v>
      </c>
      <c r="J22">
        <v>0</v>
      </c>
      <c r="K22">
        <v>371</v>
      </c>
      <c r="L22">
        <v>24</v>
      </c>
      <c r="M22">
        <v>39</v>
      </c>
      <c r="N22">
        <f t="shared" si="1"/>
        <v>127</v>
      </c>
    </row>
    <row r="23" spans="1:14" ht="13.5">
      <c r="A23">
        <f t="shared" si="0"/>
        <v>1920</v>
      </c>
      <c r="B23">
        <v>6</v>
      </c>
      <c r="C23">
        <v>48</v>
      </c>
      <c r="D23">
        <v>327</v>
      </c>
      <c r="E23">
        <v>107</v>
      </c>
      <c r="F23">
        <v>512</v>
      </c>
      <c r="G23">
        <v>12</v>
      </c>
      <c r="J23">
        <v>0</v>
      </c>
      <c r="K23">
        <v>434</v>
      </c>
      <c r="L23">
        <v>34</v>
      </c>
      <c r="M23">
        <v>38</v>
      </c>
      <c r="N23">
        <f t="shared" si="1"/>
        <v>125</v>
      </c>
    </row>
    <row r="24" spans="1:14" ht="13.5">
      <c r="A24">
        <f t="shared" si="0"/>
        <v>1921</v>
      </c>
      <c r="B24">
        <v>8</v>
      </c>
      <c r="C24">
        <v>48</v>
      </c>
      <c r="D24">
        <v>271</v>
      </c>
      <c r="E24">
        <v>88</v>
      </c>
      <c r="F24">
        <v>402</v>
      </c>
      <c r="G24">
        <v>14</v>
      </c>
      <c r="J24">
        <v>0</v>
      </c>
      <c r="K24">
        <v>375</v>
      </c>
      <c r="L24">
        <v>31</v>
      </c>
      <c r="M24">
        <v>39</v>
      </c>
      <c r="N24">
        <f t="shared" si="1"/>
        <v>110</v>
      </c>
    </row>
    <row r="25" spans="1:14" ht="13.5">
      <c r="A25">
        <f t="shared" si="0"/>
        <v>1922</v>
      </c>
      <c r="B25">
        <v>7</v>
      </c>
      <c r="C25">
        <v>50</v>
      </c>
      <c r="D25">
        <v>261</v>
      </c>
      <c r="E25">
        <v>80</v>
      </c>
      <c r="F25">
        <v>393</v>
      </c>
      <c r="G25">
        <v>18</v>
      </c>
      <c r="J25">
        <v>21</v>
      </c>
      <c r="K25">
        <v>365</v>
      </c>
      <c r="L25">
        <v>16</v>
      </c>
      <c r="M25">
        <v>39</v>
      </c>
      <c r="N25">
        <f t="shared" si="1"/>
        <v>105</v>
      </c>
    </row>
    <row r="26" spans="1:14" ht="13.5">
      <c r="A26">
        <f t="shared" si="0"/>
        <v>1923</v>
      </c>
      <c r="B26">
        <v>6</v>
      </c>
      <c r="C26">
        <v>60</v>
      </c>
      <c r="D26">
        <v>353</v>
      </c>
      <c r="E26">
        <v>89</v>
      </c>
      <c r="F26">
        <v>384</v>
      </c>
      <c r="G26">
        <v>15</v>
      </c>
      <c r="J26">
        <v>20</v>
      </c>
      <c r="K26">
        <v>462</v>
      </c>
      <c r="L26">
        <v>12</v>
      </c>
      <c r="M26">
        <v>32</v>
      </c>
      <c r="N26">
        <f t="shared" si="1"/>
        <v>110</v>
      </c>
    </row>
    <row r="27" spans="1:14" ht="13.5">
      <c r="A27">
        <f t="shared" si="0"/>
        <v>1924</v>
      </c>
      <c r="B27">
        <v>7</v>
      </c>
      <c r="C27">
        <v>63</v>
      </c>
      <c r="D27">
        <v>365</v>
      </c>
      <c r="E27">
        <v>84</v>
      </c>
      <c r="F27">
        <v>464</v>
      </c>
      <c r="G27">
        <v>20</v>
      </c>
      <c r="J27">
        <v>26</v>
      </c>
      <c r="K27">
        <v>466</v>
      </c>
      <c r="L27">
        <v>14</v>
      </c>
      <c r="M27">
        <v>29</v>
      </c>
      <c r="N27">
        <f t="shared" si="1"/>
        <v>111</v>
      </c>
    </row>
    <row r="28" spans="1:14" ht="13.5">
      <c r="A28">
        <f t="shared" si="0"/>
        <v>1925</v>
      </c>
      <c r="B28">
        <v>18</v>
      </c>
      <c r="C28">
        <v>65</v>
      </c>
      <c r="D28">
        <v>424</v>
      </c>
      <c r="E28">
        <v>80</v>
      </c>
      <c r="F28">
        <v>471</v>
      </c>
      <c r="G28">
        <v>17</v>
      </c>
      <c r="J28">
        <v>29</v>
      </c>
      <c r="K28">
        <v>530</v>
      </c>
      <c r="L28">
        <v>17</v>
      </c>
      <c r="M28">
        <v>37</v>
      </c>
      <c r="N28">
        <f t="shared" si="1"/>
        <v>115</v>
      </c>
    </row>
    <row r="29" spans="1:14" ht="13.5">
      <c r="A29">
        <f t="shared" si="0"/>
        <v>1926</v>
      </c>
      <c r="B29">
        <v>11</v>
      </c>
      <c r="C29">
        <v>54</v>
      </c>
      <c r="D29">
        <v>420</v>
      </c>
      <c r="E29">
        <v>95</v>
      </c>
      <c r="F29">
        <v>551</v>
      </c>
      <c r="G29">
        <v>21</v>
      </c>
      <c r="J29">
        <v>0</v>
      </c>
      <c r="K29">
        <v>472</v>
      </c>
      <c r="L29">
        <v>15</v>
      </c>
      <c r="M29">
        <v>0</v>
      </c>
      <c r="N29">
        <f t="shared" si="1"/>
        <v>127</v>
      </c>
    </row>
    <row r="30" spans="1:14" ht="13.5">
      <c r="A30">
        <f t="shared" si="0"/>
        <v>1927</v>
      </c>
      <c r="B30">
        <v>11</v>
      </c>
      <c r="C30">
        <v>61</v>
      </c>
      <c r="D30">
        <v>490</v>
      </c>
      <c r="E30">
        <v>90</v>
      </c>
      <c r="F30">
        <v>653</v>
      </c>
      <c r="G30">
        <v>20</v>
      </c>
      <c r="J30">
        <v>0</v>
      </c>
      <c r="K30">
        <v>576</v>
      </c>
      <c r="L30">
        <v>14</v>
      </c>
      <c r="M30">
        <v>0</v>
      </c>
      <c r="N30">
        <f t="shared" si="1"/>
        <v>121</v>
      </c>
    </row>
    <row r="31" spans="1:14" ht="13.5">
      <c r="A31">
        <f t="shared" si="0"/>
        <v>1928</v>
      </c>
      <c r="B31">
        <v>9</v>
      </c>
      <c r="C31">
        <v>54</v>
      </c>
      <c r="D31">
        <v>430</v>
      </c>
      <c r="E31">
        <v>100</v>
      </c>
      <c r="F31">
        <v>413</v>
      </c>
      <c r="G31">
        <v>19</v>
      </c>
      <c r="J31">
        <v>0</v>
      </c>
      <c r="K31">
        <v>578</v>
      </c>
      <c r="L31">
        <v>10</v>
      </c>
      <c r="M31">
        <v>0</v>
      </c>
      <c r="N31">
        <f t="shared" si="1"/>
        <v>128</v>
      </c>
    </row>
    <row r="32" spans="1:14" ht="13.5">
      <c r="A32">
        <f t="shared" si="0"/>
        <v>1929</v>
      </c>
      <c r="B32">
        <v>7</v>
      </c>
      <c r="C32">
        <v>54</v>
      </c>
      <c r="D32">
        <v>520</v>
      </c>
      <c r="E32">
        <v>90</v>
      </c>
      <c r="F32">
        <v>307</v>
      </c>
      <c r="G32">
        <v>20</v>
      </c>
      <c r="J32">
        <v>0</v>
      </c>
      <c r="K32">
        <v>676</v>
      </c>
      <c r="L32">
        <v>11</v>
      </c>
      <c r="M32">
        <v>0</v>
      </c>
      <c r="N32">
        <f t="shared" si="1"/>
        <v>117</v>
      </c>
    </row>
    <row r="33" spans="1:14" ht="13.5">
      <c r="A33">
        <f t="shared" si="0"/>
        <v>1930</v>
      </c>
      <c r="B33">
        <v>7</v>
      </c>
      <c r="C33">
        <v>49</v>
      </c>
      <c r="D33">
        <v>570</v>
      </c>
      <c r="E33">
        <v>100</v>
      </c>
      <c r="F33">
        <v>328</v>
      </c>
      <c r="G33">
        <v>20</v>
      </c>
      <c r="J33">
        <v>0</v>
      </c>
      <c r="K33">
        <v>985</v>
      </c>
      <c r="L33">
        <v>11</v>
      </c>
      <c r="M33">
        <v>0</v>
      </c>
      <c r="N33">
        <f t="shared" si="1"/>
        <v>127</v>
      </c>
    </row>
    <row r="34" spans="1:14" ht="13.5">
      <c r="A34">
        <f t="shared" si="0"/>
        <v>1931</v>
      </c>
      <c r="B34">
        <v>4</v>
      </c>
      <c r="C34">
        <v>55</v>
      </c>
      <c r="D34">
        <v>680</v>
      </c>
      <c r="E34">
        <v>80</v>
      </c>
      <c r="F34">
        <v>405</v>
      </c>
      <c r="G34">
        <v>23</v>
      </c>
      <c r="J34">
        <v>0</v>
      </c>
      <c r="K34">
        <v>911</v>
      </c>
      <c r="L34">
        <v>9</v>
      </c>
      <c r="M34">
        <v>0</v>
      </c>
      <c r="N34">
        <f t="shared" si="1"/>
        <v>107</v>
      </c>
    </row>
    <row r="35" spans="1:14" ht="13.5">
      <c r="A35">
        <f t="shared" si="0"/>
        <v>1932</v>
      </c>
      <c r="B35">
        <v>3</v>
      </c>
      <c r="C35">
        <v>52</v>
      </c>
      <c r="D35">
        <v>690</v>
      </c>
      <c r="E35">
        <v>60</v>
      </c>
      <c r="F35">
        <v>420</v>
      </c>
      <c r="G35">
        <v>23</v>
      </c>
      <c r="J35">
        <v>0</v>
      </c>
      <c r="K35">
        <v>983</v>
      </c>
      <c r="L35">
        <v>13</v>
      </c>
      <c r="M35">
        <v>0</v>
      </c>
      <c r="N35">
        <f t="shared" si="1"/>
        <v>86</v>
      </c>
    </row>
    <row r="36" spans="1:14" ht="13.5">
      <c r="A36">
        <f t="shared" si="0"/>
        <v>1933</v>
      </c>
      <c r="B36">
        <v>4</v>
      </c>
      <c r="C36">
        <v>68</v>
      </c>
      <c r="D36">
        <v>950</v>
      </c>
      <c r="E36">
        <v>40</v>
      </c>
      <c r="F36">
        <v>101</v>
      </c>
      <c r="G36">
        <v>28</v>
      </c>
      <c r="J36">
        <v>0</v>
      </c>
      <c r="K36">
        <v>1304</v>
      </c>
      <c r="L36">
        <v>11</v>
      </c>
      <c r="M36">
        <v>0</v>
      </c>
      <c r="N36">
        <f t="shared" si="1"/>
        <v>72</v>
      </c>
    </row>
    <row r="37" spans="1:14" ht="13.5">
      <c r="A37">
        <f t="shared" si="0"/>
        <v>1934</v>
      </c>
      <c r="B37">
        <v>4</v>
      </c>
      <c r="C37">
        <v>67</v>
      </c>
      <c r="D37">
        <v>1090</v>
      </c>
      <c r="E37">
        <v>80</v>
      </c>
      <c r="F37">
        <v>383</v>
      </c>
      <c r="G37">
        <v>25</v>
      </c>
      <c r="J37">
        <v>0</v>
      </c>
      <c r="K37">
        <v>1266</v>
      </c>
      <c r="L37">
        <v>16</v>
      </c>
      <c r="M37">
        <v>0</v>
      </c>
      <c r="N37">
        <f t="shared" si="1"/>
        <v>109</v>
      </c>
    </row>
    <row r="38" spans="1:14" ht="13.5">
      <c r="A38">
        <f t="shared" si="0"/>
        <v>1935</v>
      </c>
      <c r="B38">
        <v>5</v>
      </c>
      <c r="C38">
        <v>72</v>
      </c>
      <c r="D38">
        <v>1480</v>
      </c>
      <c r="E38">
        <v>70</v>
      </c>
      <c r="F38">
        <v>229</v>
      </c>
      <c r="G38">
        <v>26</v>
      </c>
      <c r="J38">
        <v>0</v>
      </c>
      <c r="K38">
        <v>1084</v>
      </c>
      <c r="L38">
        <v>11</v>
      </c>
      <c r="M38">
        <v>0</v>
      </c>
      <c r="N38">
        <f t="shared" si="1"/>
        <v>101</v>
      </c>
    </row>
    <row r="39" spans="1:14" ht="13.5">
      <c r="A39">
        <f t="shared" si="0"/>
        <v>1936</v>
      </c>
      <c r="B39">
        <v>9</v>
      </c>
      <c r="C39">
        <v>85</v>
      </c>
      <c r="D39">
        <v>1390</v>
      </c>
      <c r="E39">
        <v>40</v>
      </c>
      <c r="F39">
        <v>143</v>
      </c>
      <c r="G39">
        <v>31</v>
      </c>
      <c r="J39">
        <v>0</v>
      </c>
      <c r="K39">
        <v>1288</v>
      </c>
      <c r="L39">
        <v>14</v>
      </c>
      <c r="M39">
        <v>0</v>
      </c>
      <c r="N39">
        <f t="shared" si="1"/>
        <v>80</v>
      </c>
    </row>
    <row r="40" spans="1:14" ht="13.5">
      <c r="A40">
        <f t="shared" si="0"/>
        <v>1937</v>
      </c>
      <c r="B40">
        <v>4</v>
      </c>
      <c r="C40">
        <v>98</v>
      </c>
      <c r="D40">
        <v>1310</v>
      </c>
      <c r="E40">
        <v>60</v>
      </c>
      <c r="F40">
        <v>116</v>
      </c>
      <c r="G40">
        <v>29</v>
      </c>
      <c r="J40">
        <v>0</v>
      </c>
      <c r="K40">
        <v>995</v>
      </c>
      <c r="L40">
        <v>13</v>
      </c>
      <c r="M40">
        <v>0</v>
      </c>
      <c r="N40">
        <f t="shared" si="1"/>
        <v>93</v>
      </c>
    </row>
    <row r="41" spans="1:14" ht="13.5">
      <c r="A41">
        <f t="shared" si="0"/>
        <v>1938</v>
      </c>
      <c r="B41">
        <v>5</v>
      </c>
      <c r="C41">
        <v>104</v>
      </c>
      <c r="D41">
        <v>1590</v>
      </c>
      <c r="E41">
        <v>95</v>
      </c>
      <c r="F41">
        <v>43</v>
      </c>
      <c r="G41">
        <v>28</v>
      </c>
      <c r="J41">
        <v>0</v>
      </c>
      <c r="K41">
        <v>925</v>
      </c>
      <c r="L41">
        <v>16</v>
      </c>
      <c r="M41">
        <v>0</v>
      </c>
      <c r="N41">
        <f t="shared" si="1"/>
        <v>128</v>
      </c>
    </row>
    <row r="42" spans="1:14" ht="13.5">
      <c r="A42">
        <f t="shared" si="0"/>
        <v>1939</v>
      </c>
      <c r="B42">
        <v>7</v>
      </c>
      <c r="C42">
        <v>129</v>
      </c>
      <c r="D42">
        <v>1150</v>
      </c>
      <c r="E42">
        <v>90</v>
      </c>
      <c r="F42">
        <v>123</v>
      </c>
      <c r="G42">
        <v>33</v>
      </c>
      <c r="J42">
        <v>0</v>
      </c>
      <c r="K42">
        <v>859</v>
      </c>
      <c r="L42">
        <v>14</v>
      </c>
      <c r="M42">
        <v>0</v>
      </c>
      <c r="N42">
        <f t="shared" si="1"/>
        <v>130</v>
      </c>
    </row>
    <row r="43" spans="1:14" ht="13.5">
      <c r="A43">
        <f t="shared" si="0"/>
        <v>1940</v>
      </c>
      <c r="B43">
        <v>12</v>
      </c>
      <c r="C43">
        <v>79</v>
      </c>
      <c r="D43">
        <v>990</v>
      </c>
      <c r="E43">
        <v>115</v>
      </c>
      <c r="F43">
        <v>190</v>
      </c>
      <c r="G43">
        <v>47</v>
      </c>
      <c r="J43">
        <v>0</v>
      </c>
      <c r="K43">
        <v>640</v>
      </c>
      <c r="L43">
        <v>21</v>
      </c>
      <c r="M43">
        <v>0</v>
      </c>
      <c r="N43">
        <f t="shared" si="1"/>
        <v>174</v>
      </c>
    </row>
    <row r="44" spans="1:14" ht="13.5">
      <c r="A44">
        <f t="shared" si="0"/>
        <v>1941</v>
      </c>
      <c r="B44">
        <v>13</v>
      </c>
      <c r="C44">
        <v>143</v>
      </c>
      <c r="D44">
        <v>1000</v>
      </c>
      <c r="E44">
        <v>110</v>
      </c>
      <c r="F44">
        <v>174</v>
      </c>
      <c r="G44">
        <v>88</v>
      </c>
      <c r="J44">
        <v>0</v>
      </c>
      <c r="K44">
        <v>1187</v>
      </c>
      <c r="L44">
        <v>92</v>
      </c>
      <c r="M44">
        <v>0</v>
      </c>
      <c r="N44">
        <f t="shared" si="1"/>
        <v>211</v>
      </c>
    </row>
    <row r="45" spans="1:14" ht="13.5">
      <c r="A45">
        <f t="shared" si="0"/>
        <v>1942</v>
      </c>
      <c r="B45">
        <v>16</v>
      </c>
      <c r="C45">
        <v>105</v>
      </c>
      <c r="D45">
        <v>750</v>
      </c>
      <c r="E45">
        <v>175</v>
      </c>
      <c r="F45">
        <v>201</v>
      </c>
      <c r="G45">
        <v>53</v>
      </c>
      <c r="J45">
        <v>0</v>
      </c>
      <c r="K45">
        <v>854</v>
      </c>
      <c r="L45">
        <v>79</v>
      </c>
      <c r="M45">
        <v>0</v>
      </c>
      <c r="N45">
        <f t="shared" si="1"/>
        <v>244</v>
      </c>
    </row>
    <row r="46" spans="1:14" ht="13.5">
      <c r="A46">
        <f t="shared" si="0"/>
        <v>1943</v>
      </c>
      <c r="B46">
        <v>15</v>
      </c>
      <c r="C46">
        <v>132</v>
      </c>
      <c r="D46">
        <v>870</v>
      </c>
      <c r="E46">
        <v>125</v>
      </c>
      <c r="F46">
        <v>311</v>
      </c>
      <c r="G46">
        <v>50</v>
      </c>
      <c r="J46">
        <v>0</v>
      </c>
      <c r="K46">
        <v>580</v>
      </c>
      <c r="L46">
        <v>51</v>
      </c>
      <c r="M46">
        <v>0</v>
      </c>
      <c r="N46">
        <f t="shared" si="1"/>
        <v>190</v>
      </c>
    </row>
    <row r="47" spans="1:14" ht="13.5">
      <c r="A47">
        <f t="shared" si="0"/>
        <v>1944</v>
      </c>
      <c r="B47">
        <v>3</v>
      </c>
      <c r="C47">
        <v>72</v>
      </c>
      <c r="D47">
        <v>690</v>
      </c>
      <c r="E47">
        <v>120</v>
      </c>
      <c r="F47">
        <v>370</v>
      </c>
      <c r="G47">
        <v>35</v>
      </c>
      <c r="J47">
        <v>0</v>
      </c>
      <c r="K47">
        <v>366</v>
      </c>
      <c r="L47">
        <v>40</v>
      </c>
      <c r="M47">
        <v>0</v>
      </c>
      <c r="N47">
        <f t="shared" si="1"/>
        <v>158</v>
      </c>
    </row>
    <row r="48" spans="1:14" ht="13.5">
      <c r="A48">
        <f t="shared" si="0"/>
        <v>1945</v>
      </c>
      <c r="B48">
        <v>2</v>
      </c>
      <c r="C48">
        <v>84</v>
      </c>
      <c r="D48">
        <v>460</v>
      </c>
      <c r="E48">
        <v>100</v>
      </c>
      <c r="F48">
        <v>318</v>
      </c>
      <c r="G48">
        <v>78</v>
      </c>
      <c r="J48">
        <v>0</v>
      </c>
      <c r="K48">
        <v>277</v>
      </c>
      <c r="L48">
        <v>37</v>
      </c>
      <c r="M48">
        <v>0</v>
      </c>
      <c r="N48">
        <f t="shared" si="1"/>
        <v>180</v>
      </c>
    </row>
    <row r="49" spans="1:14" ht="13.5">
      <c r="A49">
        <f t="shared" si="0"/>
        <v>1946</v>
      </c>
      <c r="B49">
        <v>11</v>
      </c>
      <c r="C49">
        <v>62</v>
      </c>
      <c r="D49">
        <v>250</v>
      </c>
      <c r="E49">
        <v>120</v>
      </c>
      <c r="F49">
        <v>325</v>
      </c>
      <c r="G49">
        <v>21</v>
      </c>
      <c r="J49">
        <v>0</v>
      </c>
      <c r="K49">
        <v>356</v>
      </c>
      <c r="L49">
        <v>40</v>
      </c>
      <c r="M49">
        <v>0</v>
      </c>
      <c r="N49">
        <f t="shared" si="1"/>
        <v>152</v>
      </c>
    </row>
    <row r="50" spans="1:14" ht="13.5">
      <c r="A50">
        <f t="shared" si="0"/>
        <v>1947</v>
      </c>
      <c r="B50">
        <v>23</v>
      </c>
      <c r="C50">
        <v>62</v>
      </c>
      <c r="D50">
        <v>160</v>
      </c>
      <c r="E50">
        <v>110</v>
      </c>
      <c r="F50">
        <v>173</v>
      </c>
      <c r="G50">
        <v>27</v>
      </c>
      <c r="J50">
        <v>0</v>
      </c>
      <c r="K50">
        <v>345</v>
      </c>
      <c r="L50">
        <v>48</v>
      </c>
      <c r="M50">
        <v>0</v>
      </c>
      <c r="N50">
        <f t="shared" si="1"/>
        <v>160</v>
      </c>
    </row>
    <row r="51" spans="1:14" ht="13.5">
      <c r="A51">
        <f t="shared" si="0"/>
        <v>1948</v>
      </c>
      <c r="B51">
        <v>65</v>
      </c>
      <c r="C51">
        <v>99</v>
      </c>
      <c r="D51">
        <v>240</v>
      </c>
      <c r="E51">
        <v>130</v>
      </c>
      <c r="F51">
        <v>192</v>
      </c>
      <c r="G51">
        <v>28</v>
      </c>
      <c r="J51">
        <v>0</v>
      </c>
      <c r="K51">
        <v>370</v>
      </c>
      <c r="L51">
        <v>40</v>
      </c>
      <c r="M51">
        <v>0</v>
      </c>
      <c r="N51">
        <f t="shared" si="1"/>
        <v>223</v>
      </c>
    </row>
    <row r="52" spans="1:14" ht="13.5">
      <c r="A52">
        <f t="shared" si="0"/>
        <v>1949</v>
      </c>
      <c r="B52">
        <v>64</v>
      </c>
      <c r="C52">
        <v>139</v>
      </c>
      <c r="D52">
        <v>240</v>
      </c>
      <c r="E52">
        <v>95</v>
      </c>
      <c r="F52">
        <v>186</v>
      </c>
      <c r="G52">
        <v>49</v>
      </c>
      <c r="J52">
        <v>0</v>
      </c>
      <c r="K52">
        <v>466</v>
      </c>
      <c r="L52">
        <v>46</v>
      </c>
      <c r="M52">
        <v>0</v>
      </c>
      <c r="N52">
        <f t="shared" si="1"/>
        <v>208</v>
      </c>
    </row>
    <row r="53" spans="1:14" ht="13.5">
      <c r="A53">
        <f t="shared" si="0"/>
        <v>1950</v>
      </c>
      <c r="B53">
        <v>125</v>
      </c>
      <c r="C53">
        <v>188</v>
      </c>
      <c r="D53">
        <v>250</v>
      </c>
      <c r="E53">
        <v>140</v>
      </c>
      <c r="F53">
        <v>173</v>
      </c>
      <c r="G53">
        <v>72</v>
      </c>
      <c r="J53">
        <v>0</v>
      </c>
      <c r="K53">
        <v>556</v>
      </c>
      <c r="L53">
        <v>83</v>
      </c>
      <c r="M53">
        <v>0</v>
      </c>
      <c r="N53">
        <f t="shared" si="1"/>
        <v>337</v>
      </c>
    </row>
    <row r="54" spans="1:14" ht="13.5">
      <c r="A54">
        <f t="shared" si="0"/>
        <v>1951</v>
      </c>
      <c r="B54">
        <v>132</v>
      </c>
      <c r="C54">
        <v>156</v>
      </c>
      <c r="D54">
        <v>368</v>
      </c>
      <c r="E54">
        <v>277</v>
      </c>
      <c r="F54">
        <v>204</v>
      </c>
      <c r="G54">
        <v>87</v>
      </c>
      <c r="J54">
        <v>62</v>
      </c>
      <c r="K54">
        <v>707</v>
      </c>
      <c r="L54">
        <v>99</v>
      </c>
      <c r="M54">
        <v>184</v>
      </c>
      <c r="N54">
        <f t="shared" si="1"/>
        <v>496</v>
      </c>
    </row>
    <row r="55" spans="1:14" ht="13.5">
      <c r="A55">
        <f t="shared" si="0"/>
        <v>1952</v>
      </c>
      <c r="B55">
        <v>222</v>
      </c>
      <c r="C55">
        <v>220</v>
      </c>
      <c r="D55">
        <v>258</v>
      </c>
      <c r="E55">
        <v>286</v>
      </c>
      <c r="F55">
        <v>320</v>
      </c>
      <c r="G55">
        <v>188</v>
      </c>
      <c r="J55">
        <v>44</v>
      </c>
      <c r="K55">
        <v>588</v>
      </c>
      <c r="L55">
        <v>85</v>
      </c>
      <c r="M55">
        <v>205</v>
      </c>
      <c r="N55">
        <f t="shared" si="1"/>
        <v>696</v>
      </c>
    </row>
    <row r="56" spans="1:14" ht="13.5">
      <c r="A56">
        <f t="shared" si="0"/>
        <v>1953</v>
      </c>
      <c r="B56">
        <v>253</v>
      </c>
      <c r="C56">
        <v>235</v>
      </c>
      <c r="D56">
        <v>343</v>
      </c>
      <c r="E56">
        <v>263</v>
      </c>
      <c r="F56">
        <v>275</v>
      </c>
      <c r="G56">
        <v>240</v>
      </c>
      <c r="J56">
        <v>54</v>
      </c>
      <c r="K56">
        <v>660</v>
      </c>
      <c r="L56">
        <v>71</v>
      </c>
      <c r="M56">
        <v>225</v>
      </c>
      <c r="N56">
        <f t="shared" si="1"/>
        <v>756</v>
      </c>
    </row>
    <row r="57" spans="1:14" ht="13.5">
      <c r="A57">
        <f t="shared" si="0"/>
        <v>1954</v>
      </c>
      <c r="B57">
        <v>292</v>
      </c>
      <c r="C57">
        <v>297</v>
      </c>
      <c r="D57">
        <v>245</v>
      </c>
      <c r="E57">
        <v>326</v>
      </c>
      <c r="F57">
        <v>132</v>
      </c>
      <c r="G57">
        <v>250</v>
      </c>
      <c r="J57">
        <v>49</v>
      </c>
      <c r="K57">
        <v>620</v>
      </c>
      <c r="L57">
        <v>96</v>
      </c>
      <c r="M57">
        <v>241</v>
      </c>
      <c r="N57">
        <f t="shared" si="1"/>
        <v>868</v>
      </c>
    </row>
    <row r="58" spans="1:14" ht="13.5">
      <c r="A58">
        <f t="shared" si="0"/>
        <v>1955</v>
      </c>
      <c r="B58">
        <v>495</v>
      </c>
      <c r="C58">
        <v>245</v>
      </c>
      <c r="D58">
        <v>213</v>
      </c>
      <c r="E58">
        <v>415</v>
      </c>
      <c r="F58">
        <v>47</v>
      </c>
      <c r="G58">
        <v>238</v>
      </c>
      <c r="J58">
        <v>67</v>
      </c>
      <c r="K58">
        <v>695</v>
      </c>
      <c r="L58">
        <v>100</v>
      </c>
      <c r="M58">
        <v>231</v>
      </c>
      <c r="N58">
        <f t="shared" si="1"/>
        <v>1148</v>
      </c>
    </row>
    <row r="59" spans="1:14" ht="13.5">
      <c r="A59">
        <f t="shared" si="0"/>
        <v>1956</v>
      </c>
      <c r="B59">
        <v>326</v>
      </c>
      <c r="C59">
        <v>267</v>
      </c>
      <c r="D59">
        <v>206</v>
      </c>
      <c r="E59">
        <v>376</v>
      </c>
      <c r="F59">
        <v>36</v>
      </c>
      <c r="G59">
        <v>246</v>
      </c>
      <c r="J59">
        <v>60</v>
      </c>
      <c r="K59">
        <v>641</v>
      </c>
      <c r="L59">
        <v>97</v>
      </c>
      <c r="M59">
        <v>235</v>
      </c>
      <c r="N59">
        <f t="shared" si="1"/>
        <v>948</v>
      </c>
    </row>
    <row r="60" spans="1:14" ht="13.5">
      <c r="A60">
        <f t="shared" si="0"/>
        <v>1957</v>
      </c>
      <c r="B60">
        <v>418</v>
      </c>
      <c r="C60">
        <v>275</v>
      </c>
      <c r="D60">
        <v>212</v>
      </c>
      <c r="E60">
        <v>451</v>
      </c>
      <c r="F60">
        <v>47</v>
      </c>
      <c r="G60">
        <v>314</v>
      </c>
      <c r="J60">
        <v>52</v>
      </c>
      <c r="K60">
        <v>715</v>
      </c>
      <c r="L60">
        <v>98</v>
      </c>
      <c r="M60">
        <v>280</v>
      </c>
      <c r="N60">
        <f t="shared" si="1"/>
        <v>1183</v>
      </c>
    </row>
    <row r="61" spans="1:14" ht="13.5">
      <c r="A61">
        <f t="shared" si="0"/>
        <v>1958</v>
      </c>
      <c r="B61">
        <v>572</v>
      </c>
      <c r="C61">
        <v>268</v>
      </c>
      <c r="D61">
        <v>136</v>
      </c>
      <c r="E61">
        <v>438</v>
      </c>
      <c r="F61">
        <v>38</v>
      </c>
      <c r="G61">
        <v>322</v>
      </c>
      <c r="J61">
        <v>56</v>
      </c>
      <c r="K61">
        <v>630</v>
      </c>
      <c r="L61">
        <v>148</v>
      </c>
      <c r="M61">
        <v>278</v>
      </c>
      <c r="N61">
        <f t="shared" si="1"/>
        <v>1332</v>
      </c>
    </row>
    <row r="62" spans="1:14" ht="13.5">
      <c r="A62">
        <f t="shared" si="0"/>
        <v>1959</v>
      </c>
      <c r="B62">
        <v>520</v>
      </c>
      <c r="C62">
        <v>295</v>
      </c>
      <c r="D62">
        <v>119</v>
      </c>
      <c r="E62">
        <v>385</v>
      </c>
      <c r="F62">
        <v>17</v>
      </c>
      <c r="G62">
        <v>431</v>
      </c>
      <c r="J62">
        <v>46</v>
      </c>
      <c r="K62">
        <v>550</v>
      </c>
      <c r="L62">
        <v>166</v>
      </c>
      <c r="M62">
        <v>344</v>
      </c>
      <c r="N62">
        <f t="shared" si="1"/>
        <v>1336</v>
      </c>
    </row>
    <row r="63" spans="1:14" ht="13.5">
      <c r="A63">
        <f t="shared" si="0"/>
        <v>1960</v>
      </c>
      <c r="B63">
        <v>282</v>
      </c>
      <c r="C63">
        <v>374</v>
      </c>
      <c r="D63">
        <v>77</v>
      </c>
      <c r="E63">
        <v>370</v>
      </c>
      <c r="F63">
        <v>15</v>
      </c>
      <c r="G63">
        <v>595</v>
      </c>
      <c r="J63">
        <v>48</v>
      </c>
      <c r="K63">
        <v>495</v>
      </c>
      <c r="L63">
        <v>80</v>
      </c>
      <c r="M63">
        <v>355</v>
      </c>
      <c r="N63">
        <f t="shared" si="1"/>
        <v>1247</v>
      </c>
    </row>
    <row r="64" spans="1:14" ht="13.5">
      <c r="A64">
        <f t="shared" si="0"/>
        <v>1961</v>
      </c>
      <c r="B64">
        <v>473</v>
      </c>
      <c r="C64">
        <v>339</v>
      </c>
      <c r="D64">
        <v>126</v>
      </c>
      <c r="E64">
        <v>391</v>
      </c>
      <c r="F64">
        <v>24</v>
      </c>
      <c r="G64">
        <v>541</v>
      </c>
      <c r="J64">
        <v>26</v>
      </c>
      <c r="K64">
        <v>543</v>
      </c>
      <c r="L64">
        <v>144</v>
      </c>
      <c r="M64">
        <v>330</v>
      </c>
      <c r="N64">
        <f t="shared" si="1"/>
        <v>1405</v>
      </c>
    </row>
    <row r="65" spans="1:14" ht="13.5">
      <c r="A65">
        <f t="shared" si="0"/>
        <v>1962</v>
      </c>
      <c r="B65">
        <v>421</v>
      </c>
      <c r="C65">
        <v>408</v>
      </c>
      <c r="D65">
        <v>107</v>
      </c>
      <c r="E65">
        <v>369</v>
      </c>
      <c r="F65">
        <v>21</v>
      </c>
      <c r="G65">
        <v>518</v>
      </c>
      <c r="J65">
        <v>27</v>
      </c>
      <c r="K65">
        <v>503</v>
      </c>
      <c r="L65">
        <v>168</v>
      </c>
      <c r="M65">
        <v>391</v>
      </c>
      <c r="N65">
        <f t="shared" si="1"/>
        <v>1308</v>
      </c>
    </row>
    <row r="66" spans="1:14" ht="13.5">
      <c r="A66">
        <f t="shared" si="0"/>
        <v>1963</v>
      </c>
      <c r="B66">
        <v>384</v>
      </c>
      <c r="C66">
        <v>463</v>
      </c>
      <c r="D66">
        <v>56</v>
      </c>
      <c r="E66">
        <v>338</v>
      </c>
      <c r="F66">
        <v>15</v>
      </c>
      <c r="G66">
        <v>463</v>
      </c>
      <c r="J66">
        <v>29</v>
      </c>
      <c r="K66">
        <v>423</v>
      </c>
      <c r="L66">
        <v>109</v>
      </c>
      <c r="M66">
        <v>417</v>
      </c>
      <c r="N66">
        <f t="shared" si="1"/>
        <v>1185</v>
      </c>
    </row>
    <row r="67" spans="1:14" ht="13.5">
      <c r="A67">
        <f t="shared" si="0"/>
        <v>1964</v>
      </c>
      <c r="B67">
        <v>211</v>
      </c>
      <c r="C67">
        <v>495</v>
      </c>
      <c r="D67">
        <v>15</v>
      </c>
      <c r="E67">
        <v>334</v>
      </c>
      <c r="F67">
        <v>57</v>
      </c>
      <c r="G67">
        <v>519</v>
      </c>
      <c r="J67">
        <v>33</v>
      </c>
      <c r="K67">
        <v>382</v>
      </c>
      <c r="L67">
        <v>166</v>
      </c>
      <c r="M67">
        <v>682</v>
      </c>
      <c r="N67">
        <f t="shared" si="1"/>
        <v>1064</v>
      </c>
    </row>
    <row r="68" spans="1:14" ht="13.5">
      <c r="A68">
        <f aca="true" t="shared" si="2" ref="A68:A101">A67+1</f>
        <v>1965</v>
      </c>
      <c r="B68">
        <v>231</v>
      </c>
      <c r="C68">
        <v>669</v>
      </c>
      <c r="D68">
        <v>10</v>
      </c>
      <c r="E68">
        <v>440</v>
      </c>
      <c r="F68">
        <v>50</v>
      </c>
      <c r="G68">
        <v>563</v>
      </c>
      <c r="J68">
        <v>29</v>
      </c>
      <c r="K68">
        <v>479</v>
      </c>
      <c r="L68">
        <v>136</v>
      </c>
      <c r="M68">
        <v>691</v>
      </c>
      <c r="N68">
        <f t="shared" si="1"/>
        <v>1234</v>
      </c>
    </row>
    <row r="69" spans="1:14" ht="13.5">
      <c r="A69">
        <f t="shared" si="2"/>
        <v>1966</v>
      </c>
      <c r="B69">
        <v>238</v>
      </c>
      <c r="C69">
        <v>625</v>
      </c>
      <c r="D69">
        <v>13</v>
      </c>
      <c r="E69">
        <v>442</v>
      </c>
      <c r="F69">
        <v>48</v>
      </c>
      <c r="G69">
        <v>515</v>
      </c>
      <c r="J69">
        <v>26</v>
      </c>
      <c r="K69">
        <v>480</v>
      </c>
      <c r="L69">
        <v>230</v>
      </c>
      <c r="M69">
        <v>775</v>
      </c>
      <c r="N69">
        <f aca="true" t="shared" si="3" ref="N69:N100">E69+G69+B69</f>
        <v>1195</v>
      </c>
    </row>
    <row r="70" spans="1:14" ht="13.5">
      <c r="A70">
        <f t="shared" si="2"/>
        <v>1967</v>
      </c>
      <c r="B70">
        <v>221</v>
      </c>
      <c r="C70">
        <v>687</v>
      </c>
      <c r="D70">
        <v>16</v>
      </c>
      <c r="E70">
        <v>402</v>
      </c>
      <c r="F70">
        <v>63</v>
      </c>
      <c r="G70">
        <v>425</v>
      </c>
      <c r="J70">
        <v>24</v>
      </c>
      <c r="K70">
        <v>442</v>
      </c>
      <c r="L70">
        <v>182</v>
      </c>
      <c r="M70">
        <v>1247</v>
      </c>
      <c r="N70">
        <f t="shared" si="3"/>
        <v>1048</v>
      </c>
    </row>
    <row r="71" spans="1:14" ht="13.5">
      <c r="A71">
        <f t="shared" si="2"/>
        <v>1968</v>
      </c>
      <c r="B71">
        <v>140</v>
      </c>
      <c r="C71">
        <v>1016</v>
      </c>
      <c r="D71">
        <v>23</v>
      </c>
      <c r="E71">
        <v>399</v>
      </c>
      <c r="F71">
        <v>68</v>
      </c>
      <c r="G71">
        <v>357</v>
      </c>
      <c r="J71">
        <v>35</v>
      </c>
      <c r="K71">
        <v>457</v>
      </c>
      <c r="L71">
        <v>169</v>
      </c>
      <c r="M71">
        <v>1606</v>
      </c>
      <c r="N71">
        <f t="shared" si="3"/>
        <v>896</v>
      </c>
    </row>
    <row r="72" spans="1:14" ht="13.5">
      <c r="A72">
        <f t="shared" si="2"/>
        <v>1969</v>
      </c>
      <c r="B72">
        <v>68</v>
      </c>
      <c r="C72">
        <v>994</v>
      </c>
      <c r="D72">
        <v>24</v>
      </c>
      <c r="E72">
        <v>409</v>
      </c>
      <c r="F72">
        <v>32</v>
      </c>
      <c r="G72">
        <v>344</v>
      </c>
      <c r="J72">
        <v>35</v>
      </c>
      <c r="K72">
        <v>468</v>
      </c>
      <c r="L72">
        <v>208</v>
      </c>
      <c r="M72">
        <v>1100</v>
      </c>
      <c r="N72">
        <f t="shared" si="3"/>
        <v>821</v>
      </c>
    </row>
    <row r="73" spans="1:14" ht="13.5">
      <c r="A73">
        <f t="shared" si="2"/>
        <v>1970</v>
      </c>
      <c r="B73">
        <v>96</v>
      </c>
      <c r="C73">
        <v>1342</v>
      </c>
      <c r="D73">
        <v>19</v>
      </c>
      <c r="E73">
        <v>397</v>
      </c>
      <c r="F73">
        <v>63</v>
      </c>
      <c r="G73">
        <v>251</v>
      </c>
      <c r="J73">
        <v>26</v>
      </c>
      <c r="K73">
        <v>442</v>
      </c>
      <c r="L73">
        <v>204</v>
      </c>
      <c r="M73">
        <v>1150</v>
      </c>
      <c r="N73">
        <f t="shared" si="3"/>
        <v>744</v>
      </c>
    </row>
    <row r="74" spans="1:14" ht="13.5">
      <c r="A74">
        <f t="shared" si="2"/>
        <v>1971</v>
      </c>
      <c r="B74">
        <v>201</v>
      </c>
      <c r="C74">
        <v>1262</v>
      </c>
      <c r="D74">
        <v>61</v>
      </c>
      <c r="E74">
        <v>382</v>
      </c>
      <c r="F74">
        <v>67</v>
      </c>
      <c r="G74">
        <v>288</v>
      </c>
      <c r="J74">
        <v>45</v>
      </c>
      <c r="K74">
        <v>488</v>
      </c>
      <c r="L74">
        <v>162</v>
      </c>
      <c r="M74">
        <v>1226</v>
      </c>
      <c r="N74">
        <f t="shared" si="3"/>
        <v>871</v>
      </c>
    </row>
    <row r="75" spans="1:14" ht="13.5">
      <c r="A75">
        <f t="shared" si="2"/>
        <v>1972</v>
      </c>
      <c r="B75">
        <v>210</v>
      </c>
      <c r="C75">
        <v>1165</v>
      </c>
      <c r="D75">
        <v>66</v>
      </c>
      <c r="E75">
        <v>404</v>
      </c>
      <c r="F75">
        <v>39</v>
      </c>
      <c r="G75">
        <v>196</v>
      </c>
      <c r="J75">
        <v>50</v>
      </c>
      <c r="K75">
        <v>520</v>
      </c>
      <c r="L75">
        <v>217</v>
      </c>
      <c r="M75">
        <v>1365</v>
      </c>
      <c r="N75">
        <f t="shared" si="3"/>
        <v>810</v>
      </c>
    </row>
    <row r="76" spans="1:14" ht="13.5">
      <c r="A76">
        <f t="shared" si="2"/>
        <v>1973</v>
      </c>
      <c r="B76">
        <v>447</v>
      </c>
      <c r="C76">
        <v>1115</v>
      </c>
      <c r="D76">
        <v>296</v>
      </c>
      <c r="E76">
        <v>402</v>
      </c>
      <c r="F76">
        <v>79</v>
      </c>
      <c r="G76">
        <v>190</v>
      </c>
      <c r="J76">
        <v>41</v>
      </c>
      <c r="K76">
        <v>739</v>
      </c>
      <c r="L76">
        <v>290</v>
      </c>
      <c r="M76">
        <v>1581</v>
      </c>
      <c r="N76">
        <f t="shared" si="3"/>
        <v>1039</v>
      </c>
    </row>
    <row r="77" spans="1:14" ht="13.5">
      <c r="A77">
        <f t="shared" si="2"/>
        <v>1974</v>
      </c>
      <c r="B77">
        <v>148</v>
      </c>
      <c r="C77">
        <v>1266</v>
      </c>
      <c r="D77">
        <v>333</v>
      </c>
      <c r="E77">
        <v>336</v>
      </c>
      <c r="F77">
        <v>72</v>
      </c>
      <c r="G77">
        <v>208</v>
      </c>
      <c r="J77">
        <v>45</v>
      </c>
      <c r="K77">
        <v>714</v>
      </c>
      <c r="L77">
        <v>282</v>
      </c>
      <c r="M77">
        <v>1586</v>
      </c>
      <c r="N77">
        <f t="shared" si="3"/>
        <v>692</v>
      </c>
    </row>
    <row r="78" spans="1:14" ht="13.5">
      <c r="A78">
        <f t="shared" si="2"/>
        <v>1975</v>
      </c>
      <c r="B78">
        <v>232</v>
      </c>
      <c r="C78">
        <v>1274</v>
      </c>
      <c r="D78">
        <v>530</v>
      </c>
      <c r="E78">
        <v>295</v>
      </c>
      <c r="F78">
        <v>63</v>
      </c>
      <c r="G78">
        <v>263</v>
      </c>
      <c r="J78">
        <v>45</v>
      </c>
      <c r="K78">
        <v>870</v>
      </c>
      <c r="L78">
        <v>234</v>
      </c>
      <c r="M78">
        <v>1590</v>
      </c>
      <c r="N78">
        <f t="shared" si="3"/>
        <v>790</v>
      </c>
    </row>
    <row r="79" spans="1:14" ht="13.5">
      <c r="A79">
        <f t="shared" si="2"/>
        <v>1976</v>
      </c>
      <c r="B79">
        <v>107</v>
      </c>
      <c r="C79">
        <v>1022</v>
      </c>
      <c r="D79">
        <v>1088</v>
      </c>
      <c r="E79">
        <v>284</v>
      </c>
      <c r="F79">
        <v>58</v>
      </c>
      <c r="G79">
        <v>209</v>
      </c>
      <c r="J79">
        <v>54</v>
      </c>
      <c r="K79">
        <v>1425</v>
      </c>
      <c r="L79">
        <v>280</v>
      </c>
      <c r="M79">
        <v>1493</v>
      </c>
      <c r="N79">
        <f t="shared" si="3"/>
        <v>600</v>
      </c>
    </row>
    <row r="80" spans="1:14" ht="13.5">
      <c r="A80">
        <f t="shared" si="2"/>
        <v>1977</v>
      </c>
      <c r="B80">
        <v>270</v>
      </c>
      <c r="C80">
        <v>1434</v>
      </c>
      <c r="D80">
        <v>1442</v>
      </c>
      <c r="E80">
        <v>282</v>
      </c>
      <c r="F80">
        <v>25</v>
      </c>
      <c r="G80">
        <v>207</v>
      </c>
      <c r="J80">
        <v>49</v>
      </c>
      <c r="K80">
        <v>1773</v>
      </c>
      <c r="L80">
        <v>274</v>
      </c>
      <c r="M80">
        <v>1197</v>
      </c>
      <c r="N80">
        <f t="shared" si="3"/>
        <v>759</v>
      </c>
    </row>
    <row r="81" spans="1:14" ht="13.5">
      <c r="A81">
        <f t="shared" si="2"/>
        <v>1978</v>
      </c>
      <c r="B81">
        <v>361</v>
      </c>
      <c r="C81">
        <v>1625</v>
      </c>
      <c r="D81">
        <v>1639</v>
      </c>
      <c r="E81">
        <v>194</v>
      </c>
      <c r="F81">
        <v>7</v>
      </c>
      <c r="G81">
        <v>153</v>
      </c>
      <c r="J81">
        <v>51</v>
      </c>
      <c r="K81">
        <v>1884</v>
      </c>
      <c r="L81">
        <v>370</v>
      </c>
      <c r="M81">
        <v>1546</v>
      </c>
      <c r="N81">
        <f t="shared" si="3"/>
        <v>708</v>
      </c>
    </row>
    <row r="82" spans="1:14" ht="13.5">
      <c r="A82">
        <f t="shared" si="2"/>
        <v>1979</v>
      </c>
      <c r="B82">
        <v>276</v>
      </c>
      <c r="C82">
        <v>1415</v>
      </c>
      <c r="D82">
        <v>1818</v>
      </c>
      <c r="E82">
        <v>191</v>
      </c>
      <c r="F82">
        <v>7</v>
      </c>
      <c r="G82">
        <v>183</v>
      </c>
      <c r="J82">
        <v>50</v>
      </c>
      <c r="K82">
        <v>2059</v>
      </c>
      <c r="L82">
        <v>329</v>
      </c>
      <c r="M82">
        <v>1552</v>
      </c>
      <c r="N82">
        <f t="shared" si="3"/>
        <v>650</v>
      </c>
    </row>
    <row r="83" spans="1:14" ht="13.5">
      <c r="A83">
        <f t="shared" si="2"/>
        <v>1980</v>
      </c>
      <c r="B83">
        <v>186</v>
      </c>
      <c r="C83">
        <v>1300</v>
      </c>
      <c r="D83">
        <v>2196</v>
      </c>
      <c r="E83">
        <v>208</v>
      </c>
      <c r="F83">
        <v>11</v>
      </c>
      <c r="G83">
        <v>147</v>
      </c>
      <c r="J83">
        <v>38</v>
      </c>
      <c r="K83">
        <v>2442</v>
      </c>
      <c r="L83">
        <v>354</v>
      </c>
      <c r="M83">
        <v>1553</v>
      </c>
      <c r="N83">
        <f t="shared" si="3"/>
        <v>541</v>
      </c>
    </row>
    <row r="84" spans="1:14" ht="13.5">
      <c r="A84">
        <f t="shared" si="2"/>
        <v>1981</v>
      </c>
      <c r="B84">
        <v>159</v>
      </c>
      <c r="C84">
        <v>908</v>
      </c>
      <c r="D84">
        <v>3089</v>
      </c>
      <c r="E84">
        <v>160</v>
      </c>
      <c r="F84">
        <v>9</v>
      </c>
      <c r="G84">
        <v>123</v>
      </c>
      <c r="J84">
        <v>37</v>
      </c>
      <c r="K84">
        <v>3286</v>
      </c>
      <c r="L84">
        <v>288</v>
      </c>
      <c r="M84">
        <v>1595</v>
      </c>
      <c r="N84">
        <f t="shared" si="3"/>
        <v>442</v>
      </c>
    </row>
    <row r="85" spans="1:14" ht="13.5">
      <c r="A85">
        <f t="shared" si="2"/>
        <v>1982</v>
      </c>
      <c r="B85">
        <v>208</v>
      </c>
      <c r="C85">
        <v>718</v>
      </c>
      <c r="D85">
        <v>3291</v>
      </c>
      <c r="E85">
        <v>199</v>
      </c>
      <c r="F85">
        <v>24</v>
      </c>
      <c r="G85">
        <v>173</v>
      </c>
      <c r="J85">
        <v>35</v>
      </c>
      <c r="K85">
        <v>3525</v>
      </c>
      <c r="L85">
        <v>303</v>
      </c>
      <c r="M85">
        <v>1566</v>
      </c>
      <c r="N85">
        <f t="shared" si="3"/>
        <v>580</v>
      </c>
    </row>
    <row r="86" spans="1:14" ht="13.5">
      <c r="A86">
        <f t="shared" si="2"/>
        <v>1983</v>
      </c>
      <c r="B86">
        <v>239</v>
      </c>
      <c r="C86">
        <v>804</v>
      </c>
      <c r="D86">
        <v>3744</v>
      </c>
      <c r="E86">
        <v>206</v>
      </c>
      <c r="F86">
        <v>8</v>
      </c>
      <c r="G86">
        <v>174</v>
      </c>
      <c r="J86">
        <v>37</v>
      </c>
      <c r="K86">
        <v>3987</v>
      </c>
      <c r="L86">
        <v>352</v>
      </c>
      <c r="M86">
        <v>1433</v>
      </c>
      <c r="N86">
        <f t="shared" si="3"/>
        <v>619</v>
      </c>
    </row>
    <row r="87" spans="1:14" ht="13.5">
      <c r="A87">
        <f t="shared" si="2"/>
        <v>1984</v>
      </c>
      <c r="B87">
        <v>210</v>
      </c>
      <c r="C87">
        <v>815</v>
      </c>
      <c r="D87">
        <v>4180</v>
      </c>
      <c r="E87">
        <v>223</v>
      </c>
      <c r="F87">
        <v>6</v>
      </c>
      <c r="G87">
        <v>234</v>
      </c>
      <c r="J87">
        <v>40</v>
      </c>
      <c r="K87">
        <v>4473</v>
      </c>
      <c r="L87">
        <v>446</v>
      </c>
      <c r="M87">
        <v>1519</v>
      </c>
      <c r="N87">
        <f t="shared" si="3"/>
        <v>667</v>
      </c>
    </row>
    <row r="88" spans="1:14" ht="13.5">
      <c r="A88">
        <f t="shared" si="2"/>
        <v>1985</v>
      </c>
      <c r="B88">
        <v>244</v>
      </c>
      <c r="C88">
        <v>772</v>
      </c>
      <c r="D88">
        <v>3866</v>
      </c>
      <c r="E88">
        <v>206</v>
      </c>
      <c r="F88">
        <v>9</v>
      </c>
      <c r="G88">
        <v>225</v>
      </c>
      <c r="J88">
        <v>30</v>
      </c>
      <c r="K88">
        <v>4102</v>
      </c>
      <c r="L88">
        <v>315</v>
      </c>
      <c r="M88">
        <v>1529</v>
      </c>
      <c r="N88">
        <f t="shared" si="3"/>
        <v>675</v>
      </c>
    </row>
    <row r="89" spans="1:14" ht="13.5">
      <c r="A89">
        <f t="shared" si="2"/>
        <v>1986</v>
      </c>
      <c r="B89">
        <v>217</v>
      </c>
      <c r="C89">
        <v>943</v>
      </c>
      <c r="D89">
        <v>4209</v>
      </c>
      <c r="E89">
        <v>221</v>
      </c>
      <c r="F89">
        <v>73</v>
      </c>
      <c r="G89">
        <v>181</v>
      </c>
      <c r="J89">
        <v>47</v>
      </c>
      <c r="K89">
        <v>4477</v>
      </c>
      <c r="L89">
        <v>413</v>
      </c>
      <c r="M89">
        <v>1422</v>
      </c>
      <c r="N89">
        <f t="shared" si="3"/>
        <v>619</v>
      </c>
    </row>
    <row r="90" spans="1:14" ht="13.5">
      <c r="A90">
        <f t="shared" si="2"/>
        <v>1987</v>
      </c>
      <c r="B90">
        <v>197</v>
      </c>
      <c r="C90">
        <v>701</v>
      </c>
      <c r="D90">
        <v>4360</v>
      </c>
      <c r="E90">
        <v>139</v>
      </c>
      <c r="F90">
        <v>19</v>
      </c>
      <c r="G90">
        <v>253</v>
      </c>
      <c r="J90">
        <v>34</v>
      </c>
      <c r="K90">
        <v>4533</v>
      </c>
      <c r="L90">
        <v>331</v>
      </c>
      <c r="M90">
        <v>1312</v>
      </c>
      <c r="N90">
        <f t="shared" si="3"/>
        <v>589</v>
      </c>
    </row>
    <row r="91" spans="1:14" ht="14.25">
      <c r="A91">
        <f t="shared" si="2"/>
        <v>1988</v>
      </c>
      <c r="B91" s="2">
        <v>292</v>
      </c>
      <c r="C91" s="2">
        <v>649</v>
      </c>
      <c r="D91" s="2">
        <v>4488</v>
      </c>
      <c r="E91" s="2">
        <v>177</v>
      </c>
      <c r="F91" s="2">
        <v>6</v>
      </c>
      <c r="G91" s="2">
        <v>290</v>
      </c>
      <c r="H91" s="2"/>
      <c r="I91" s="2"/>
      <c r="J91" s="16">
        <v>55</v>
      </c>
      <c r="K91" s="17">
        <v>4814</v>
      </c>
      <c r="L91" s="16">
        <v>460</v>
      </c>
      <c r="M91" s="16">
        <v>1259</v>
      </c>
      <c r="N91">
        <f t="shared" si="3"/>
        <v>759</v>
      </c>
    </row>
    <row r="92" spans="1:14" ht="13.5">
      <c r="A92">
        <f t="shared" si="2"/>
        <v>1989</v>
      </c>
      <c r="B92" s="2">
        <v>247</v>
      </c>
      <c r="C92" s="2">
        <v>527</v>
      </c>
      <c r="D92" s="2">
        <v>4099</v>
      </c>
      <c r="E92" s="2">
        <v>182</v>
      </c>
      <c r="F92" s="2">
        <v>6</v>
      </c>
      <c r="G92" s="2">
        <v>280</v>
      </c>
      <c r="H92" s="2"/>
      <c r="I92" s="2"/>
      <c r="J92" s="18">
        <v>50</v>
      </c>
      <c r="K92" s="19">
        <v>4416</v>
      </c>
      <c r="L92" s="2">
        <v>365</v>
      </c>
      <c r="M92" s="2">
        <v>1154</v>
      </c>
      <c r="N92">
        <f t="shared" si="3"/>
        <v>709</v>
      </c>
    </row>
    <row r="93" spans="1:14" ht="13.5">
      <c r="A93">
        <f t="shared" si="2"/>
        <v>1990</v>
      </c>
      <c r="B93" s="2">
        <v>308</v>
      </c>
      <c r="C93" s="2">
        <v>273</v>
      </c>
      <c r="D93" s="2">
        <v>3678</v>
      </c>
      <c r="E93" s="2">
        <v>311</v>
      </c>
      <c r="F93" s="2">
        <v>2</v>
      </c>
      <c r="G93" s="2">
        <v>331</v>
      </c>
      <c r="H93" s="2"/>
      <c r="I93" s="2"/>
      <c r="J93" s="18">
        <v>50</v>
      </c>
      <c r="K93" s="19">
        <v>4108</v>
      </c>
      <c r="L93" s="2">
        <v>325</v>
      </c>
      <c r="M93" s="2">
        <v>871</v>
      </c>
      <c r="N93">
        <f t="shared" si="3"/>
        <v>950</v>
      </c>
    </row>
    <row r="94" spans="1:14" s="20" customFormat="1" ht="13.5">
      <c r="A94">
        <f t="shared" si="2"/>
        <v>1991</v>
      </c>
      <c r="B94" s="18">
        <v>304</v>
      </c>
      <c r="C94" s="18">
        <v>255</v>
      </c>
      <c r="D94" s="18">
        <v>3010</v>
      </c>
      <c r="E94" s="18">
        <v>329</v>
      </c>
      <c r="F94" s="18">
        <v>14</v>
      </c>
      <c r="G94" s="18">
        <v>315</v>
      </c>
      <c r="H94" s="18"/>
      <c r="I94" s="18"/>
      <c r="J94" s="18">
        <v>45</v>
      </c>
      <c r="K94" s="19">
        <v>3466</v>
      </c>
      <c r="L94" s="2">
        <v>427</v>
      </c>
      <c r="M94" s="2">
        <v>541</v>
      </c>
      <c r="N94">
        <f t="shared" si="3"/>
        <v>948</v>
      </c>
    </row>
    <row r="95" spans="1:14" s="20" customFormat="1" ht="13.5">
      <c r="A95">
        <f t="shared" si="2"/>
        <v>1992</v>
      </c>
      <c r="B95" s="18">
        <v>266</v>
      </c>
      <c r="C95" s="18">
        <v>269</v>
      </c>
      <c r="D95" s="18">
        <v>2224</v>
      </c>
      <c r="E95" s="18">
        <v>301</v>
      </c>
      <c r="F95" s="18">
        <v>3</v>
      </c>
      <c r="G95" s="18">
        <v>286</v>
      </c>
      <c r="H95" s="18"/>
      <c r="I95" s="18"/>
      <c r="J95" s="18">
        <v>61</v>
      </c>
      <c r="K95" s="19">
        <v>2649</v>
      </c>
      <c r="L95" s="2">
        <v>350</v>
      </c>
      <c r="M95" s="2">
        <v>499</v>
      </c>
      <c r="N95">
        <f t="shared" si="3"/>
        <v>853</v>
      </c>
    </row>
    <row r="96" spans="1:14" s="20" customFormat="1" ht="13.5">
      <c r="A96">
        <f t="shared" si="2"/>
        <v>1993</v>
      </c>
      <c r="B96" s="18">
        <v>277</v>
      </c>
      <c r="C96" s="18">
        <v>665</v>
      </c>
      <c r="D96" s="18">
        <v>1714</v>
      </c>
      <c r="E96" s="18">
        <v>195</v>
      </c>
      <c r="F96" s="18">
        <v>1</v>
      </c>
      <c r="G96" s="18">
        <v>362</v>
      </c>
      <c r="H96" s="18"/>
      <c r="I96" s="18"/>
      <c r="J96" s="18">
        <v>60</v>
      </c>
      <c r="K96" s="19">
        <v>2028</v>
      </c>
      <c r="L96" s="2">
        <v>373</v>
      </c>
      <c r="M96" s="2">
        <v>382</v>
      </c>
      <c r="N96">
        <f t="shared" si="3"/>
        <v>834</v>
      </c>
    </row>
    <row r="97" spans="1:14" s="20" customFormat="1" ht="13.5">
      <c r="A97">
        <f t="shared" si="2"/>
        <v>1994</v>
      </c>
      <c r="B97" s="18">
        <v>262</v>
      </c>
      <c r="C97" s="18">
        <v>633</v>
      </c>
      <c r="D97" s="18">
        <v>1189</v>
      </c>
      <c r="E97" s="18">
        <v>188</v>
      </c>
      <c r="F97" s="18">
        <v>2</v>
      </c>
      <c r="G97" s="18">
        <f>326+48</f>
        <v>374</v>
      </c>
      <c r="H97" s="18"/>
      <c r="I97" s="18"/>
      <c r="J97" s="18">
        <v>68</v>
      </c>
      <c r="K97" s="19">
        <f aca="true" t="shared" si="4" ref="K97:K105">D97+E97+J97</f>
        <v>1445</v>
      </c>
      <c r="L97" s="2">
        <v>324</v>
      </c>
      <c r="M97" s="2">
        <v>379</v>
      </c>
      <c r="N97">
        <f t="shared" si="3"/>
        <v>824</v>
      </c>
    </row>
    <row r="98" spans="1:14" s="20" customFormat="1" ht="13.5">
      <c r="A98">
        <f t="shared" si="2"/>
        <v>1995</v>
      </c>
      <c r="B98" s="18">
        <v>274</v>
      </c>
      <c r="C98" s="18">
        <v>470</v>
      </c>
      <c r="D98" s="18">
        <v>661</v>
      </c>
      <c r="E98" s="18">
        <v>252</v>
      </c>
      <c r="F98" s="18">
        <v>4</v>
      </c>
      <c r="G98" s="18">
        <f>313+72</f>
        <v>385</v>
      </c>
      <c r="H98" s="18"/>
      <c r="I98" s="18"/>
      <c r="J98" s="18">
        <v>48</v>
      </c>
      <c r="K98" s="19">
        <f t="shared" si="4"/>
        <v>961</v>
      </c>
      <c r="L98" s="2">
        <v>336</v>
      </c>
      <c r="M98" s="2">
        <v>339</v>
      </c>
      <c r="N98">
        <f t="shared" si="3"/>
        <v>911</v>
      </c>
    </row>
    <row r="99" spans="1:14" s="20" customFormat="1" ht="13.5">
      <c r="A99">
        <f t="shared" si="2"/>
        <v>1996</v>
      </c>
      <c r="B99" s="18">
        <v>229</v>
      </c>
      <c r="C99" s="18">
        <v>760</v>
      </c>
      <c r="D99" s="18">
        <v>319</v>
      </c>
      <c r="E99" s="18">
        <v>346</v>
      </c>
      <c r="F99" s="18">
        <v>2</v>
      </c>
      <c r="G99" s="18">
        <v>388</v>
      </c>
      <c r="H99" s="18"/>
      <c r="I99" s="18"/>
      <c r="J99" s="18">
        <v>50</v>
      </c>
      <c r="K99" s="19">
        <f t="shared" si="4"/>
        <v>715</v>
      </c>
      <c r="L99" s="2">
        <v>295</v>
      </c>
      <c r="M99" s="2">
        <v>331</v>
      </c>
      <c r="N99">
        <f t="shared" si="3"/>
        <v>963</v>
      </c>
    </row>
    <row r="100" spans="1:14" s="20" customFormat="1" ht="13.5">
      <c r="A100">
        <f t="shared" si="2"/>
        <v>1997</v>
      </c>
      <c r="B100" s="18">
        <v>291</v>
      </c>
      <c r="C100" s="18">
        <v>849</v>
      </c>
      <c r="D100" s="18">
        <v>284</v>
      </c>
      <c r="E100" s="18">
        <v>233</v>
      </c>
      <c r="F100" s="18">
        <v>2</v>
      </c>
      <c r="G100" s="18">
        <v>373</v>
      </c>
      <c r="H100" s="18"/>
      <c r="I100" s="18"/>
      <c r="J100" s="18">
        <v>55</v>
      </c>
      <c r="K100" s="19">
        <f t="shared" si="4"/>
        <v>572</v>
      </c>
      <c r="L100" s="2">
        <v>346</v>
      </c>
      <c r="M100" s="2">
        <v>339</v>
      </c>
      <c r="N100">
        <f t="shared" si="3"/>
        <v>897</v>
      </c>
    </row>
    <row r="101" spans="1:14" s="20" customFormat="1" ht="13.5">
      <c r="A101">
        <f t="shared" si="2"/>
        <v>1998</v>
      </c>
      <c r="B101" s="18">
        <v>145</v>
      </c>
      <c r="C101" s="18">
        <v>511</v>
      </c>
      <c r="D101" s="18">
        <v>167</v>
      </c>
      <c r="E101" s="18">
        <v>471</v>
      </c>
      <c r="F101" s="18">
        <v>3</v>
      </c>
      <c r="G101" s="18">
        <v>370</v>
      </c>
      <c r="H101" s="18"/>
      <c r="I101" s="18"/>
      <c r="J101" s="18">
        <v>48</v>
      </c>
      <c r="K101" s="19">
        <f t="shared" si="4"/>
        <v>686</v>
      </c>
      <c r="L101" s="2">
        <v>407</v>
      </c>
      <c r="M101" s="2">
        <v>316</v>
      </c>
      <c r="N101">
        <f>E101+G101+B101</f>
        <v>986</v>
      </c>
    </row>
    <row r="102" spans="1:14" s="20" customFormat="1" ht="13.5">
      <c r="A102">
        <f aca="true" t="shared" si="5" ref="A102:A107">A101+1</f>
        <v>1999</v>
      </c>
      <c r="B102" s="21">
        <v>141</v>
      </c>
      <c r="C102" s="21">
        <v>382</v>
      </c>
      <c r="D102" s="21">
        <v>351</v>
      </c>
      <c r="E102" s="21">
        <v>484</v>
      </c>
      <c r="F102" s="21">
        <v>3</v>
      </c>
      <c r="G102" s="22">
        <f>H102+I102</f>
        <v>258</v>
      </c>
      <c r="H102" s="21">
        <v>211</v>
      </c>
      <c r="I102" s="21">
        <v>47</v>
      </c>
      <c r="J102" s="21">
        <v>29</v>
      </c>
      <c r="K102" s="19">
        <f t="shared" si="4"/>
        <v>864</v>
      </c>
      <c r="L102" s="21">
        <v>287</v>
      </c>
      <c r="M102" s="23">
        <v>382</v>
      </c>
      <c r="N102">
        <f>E102+G102+B102</f>
        <v>883</v>
      </c>
    </row>
    <row r="103" spans="1:14" s="20" customFormat="1" ht="13.5">
      <c r="A103">
        <f t="shared" si="5"/>
        <v>2000</v>
      </c>
      <c r="B103" s="21">
        <v>220</v>
      </c>
      <c r="C103" s="21">
        <v>333</v>
      </c>
      <c r="D103" s="21">
        <v>158</v>
      </c>
      <c r="E103" s="21">
        <v>374</v>
      </c>
      <c r="F103" s="21">
        <v>2</v>
      </c>
      <c r="G103" s="22">
        <f>H103+I103</f>
        <v>279</v>
      </c>
      <c r="H103" s="21">
        <v>242</v>
      </c>
      <c r="I103" s="21">
        <v>37</v>
      </c>
      <c r="J103" s="21">
        <v>26</v>
      </c>
      <c r="K103" s="19">
        <f t="shared" si="4"/>
        <v>558</v>
      </c>
      <c r="L103" s="21">
        <v>341</v>
      </c>
      <c r="M103" s="23">
        <v>302</v>
      </c>
      <c r="N103">
        <f>E103+G103+B103</f>
        <v>873</v>
      </c>
    </row>
    <row r="104" spans="1:14" ht="13.5">
      <c r="A104">
        <f t="shared" si="5"/>
        <v>2001</v>
      </c>
      <c r="B104" s="18">
        <v>141</v>
      </c>
      <c r="C104" s="18">
        <v>381</v>
      </c>
      <c r="D104" s="18">
        <v>351</v>
      </c>
      <c r="E104" s="18">
        <v>484</v>
      </c>
      <c r="F104" s="18">
        <v>2</v>
      </c>
      <c r="G104" s="22">
        <f>H104+I104</f>
        <v>258</v>
      </c>
      <c r="H104" s="18">
        <v>211</v>
      </c>
      <c r="I104" s="18">
        <v>47</v>
      </c>
      <c r="J104" s="18">
        <v>28</v>
      </c>
      <c r="K104" s="19">
        <f t="shared" si="4"/>
        <v>863</v>
      </c>
      <c r="L104" s="2">
        <v>287</v>
      </c>
      <c r="M104" s="2">
        <v>382</v>
      </c>
      <c r="N104">
        <f>E104+G104+B104</f>
        <v>883</v>
      </c>
    </row>
    <row r="105" spans="1:14" ht="13.5">
      <c r="A105">
        <f t="shared" si="5"/>
        <v>2002</v>
      </c>
      <c r="B105" s="18">
        <v>216</v>
      </c>
      <c r="C105" s="18">
        <v>346</v>
      </c>
      <c r="D105" s="18">
        <v>149</v>
      </c>
      <c r="E105" s="18">
        <v>381</v>
      </c>
      <c r="F105" s="18">
        <v>2</v>
      </c>
      <c r="G105" s="22">
        <f>H105+I105</f>
        <v>281</v>
      </c>
      <c r="H105" s="18">
        <v>245</v>
      </c>
      <c r="I105" s="18">
        <v>36</v>
      </c>
      <c r="J105" s="18">
        <v>23</v>
      </c>
      <c r="K105" s="19">
        <f t="shared" si="4"/>
        <v>553</v>
      </c>
      <c r="L105" s="2">
        <v>341</v>
      </c>
      <c r="M105" s="2">
        <v>300</v>
      </c>
      <c r="N105">
        <f>E105+G105+B105</f>
        <v>878</v>
      </c>
    </row>
    <row r="106" spans="1:13" ht="13.5">
      <c r="A106">
        <f t="shared" si="5"/>
        <v>2003</v>
      </c>
      <c r="B106" s="18"/>
      <c r="C106" s="18"/>
      <c r="D106" s="18"/>
      <c r="E106" s="18"/>
      <c r="F106" s="18"/>
      <c r="G106" s="22"/>
      <c r="H106" s="18"/>
      <c r="I106" s="18"/>
      <c r="J106" s="18"/>
      <c r="K106" s="19"/>
      <c r="L106" s="2"/>
      <c r="M106" s="2"/>
    </row>
    <row r="107" spans="1:13" ht="13.5">
      <c r="A107">
        <f t="shared" si="5"/>
        <v>2004</v>
      </c>
      <c r="B107" s="18"/>
      <c r="C107" s="18"/>
      <c r="D107" s="18"/>
      <c r="E107" s="18"/>
      <c r="F107" s="18"/>
      <c r="G107" s="22"/>
      <c r="H107" s="18"/>
      <c r="I107" s="18"/>
      <c r="J107" s="18"/>
      <c r="K107" s="19"/>
      <c r="L107" s="2"/>
      <c r="M107" s="2"/>
    </row>
    <row r="108" spans="2:13" ht="13.5">
      <c r="B108" s="18"/>
      <c r="C108" s="18"/>
      <c r="D108" s="18"/>
      <c r="E108" s="18"/>
      <c r="F108" s="18"/>
      <c r="G108" s="22"/>
      <c r="H108" s="18"/>
      <c r="I108" s="18"/>
      <c r="J108" s="18"/>
      <c r="K108" s="19"/>
      <c r="L108" s="2"/>
      <c r="M108" s="2"/>
    </row>
    <row r="109" spans="2:13" ht="13.5">
      <c r="B109" s="18"/>
      <c r="C109" s="18"/>
      <c r="D109" s="18"/>
      <c r="E109" s="18"/>
      <c r="F109" s="18"/>
      <c r="G109" s="22"/>
      <c r="H109" s="18"/>
      <c r="I109" s="18"/>
      <c r="J109" s="18"/>
      <c r="K109" s="19"/>
      <c r="L109" s="2"/>
      <c r="M109" s="2"/>
    </row>
    <row r="110" spans="1:13" ht="13.5">
      <c r="A110" s="15" t="s">
        <v>37</v>
      </c>
      <c r="B110" s="15" t="s">
        <v>27</v>
      </c>
      <c r="C110" s="15" t="s">
        <v>28</v>
      </c>
      <c r="D110" s="15" t="s">
        <v>29</v>
      </c>
      <c r="E110" s="15" t="s">
        <v>30</v>
      </c>
      <c r="F110" s="15" t="s">
        <v>31</v>
      </c>
      <c r="G110" s="15" t="s">
        <v>32</v>
      </c>
      <c r="H110" s="15"/>
      <c r="I110" s="15"/>
      <c r="J110" s="15" t="s">
        <v>33</v>
      </c>
      <c r="K110" s="15" t="s">
        <v>34</v>
      </c>
      <c r="L110" s="15" t="s">
        <v>35</v>
      </c>
      <c r="M110" s="15" t="s">
        <v>36</v>
      </c>
    </row>
    <row r="111" spans="3:5" ht="13.5">
      <c r="C111" t="s">
        <v>38</v>
      </c>
      <c r="D111" s="15" t="s">
        <v>39</v>
      </c>
      <c r="E111" s="15" t="s">
        <v>40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tamada</dc:creator>
  <cp:keywords/>
  <dc:description/>
  <cp:lastModifiedBy>tamada</cp:lastModifiedBy>
  <dcterms:created xsi:type="dcterms:W3CDTF">2005-05-01T13:31:05Z</dcterms:created>
  <dcterms:modified xsi:type="dcterms:W3CDTF">2005-05-28T19:01:42Z</dcterms:modified>
  <cp:category/>
  <cp:version/>
  <cp:contentType/>
  <cp:contentStatus/>
</cp:coreProperties>
</file>